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2022-07 - Mikulov - prodl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'2022-07 - Mikulov - prodl...'!$C$121:$K$262</definedName>
    <definedName name="_xlnm.Print_Area" localSheetId="1">'2022-07 - Mikulov - prodl...'!$C$4:$J$76,'2022-07 - Mikulov - prodl...'!$C$82:$J$105,'2022-07 - Mikulov - prodl...'!$C$111:$J$262</definedName>
    <definedName name="_xlnm.Print_Titles" localSheetId="1">'2022-07 - Mikulov - prodl...'!$121:$121</definedName>
    <definedName name="_xlnm.Print_Area" localSheetId="2">'Seznam figur'!$C$4:$G$22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T244"/>
  <c r="R245"/>
  <c r="R244"/>
  <c r="P245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J118"/>
  <c r="F118"/>
  <c r="F116"/>
  <c r="E114"/>
  <c r="J89"/>
  <c r="F89"/>
  <c r="F87"/>
  <c r="E85"/>
  <c r="J22"/>
  <c r="E22"/>
  <c r="J119"/>
  <c r="J21"/>
  <c r="J16"/>
  <c r="E16"/>
  <c r="F119"/>
  <c r="J15"/>
  <c r="J10"/>
  <c r="J116"/>
  <c i="1" r="L90"/>
  <c r="AM90"/>
  <c r="AM89"/>
  <c r="L89"/>
  <c r="AM87"/>
  <c r="L87"/>
  <c r="L85"/>
  <c r="L84"/>
  <c i="2" r="J251"/>
  <c r="J245"/>
  <c r="J233"/>
  <c r="J219"/>
  <c r="BK205"/>
  <c r="BK188"/>
  <c r="BK135"/>
  <c r="BK251"/>
  <c r="BK214"/>
  <c r="BK193"/>
  <c r="J185"/>
  <c r="BK163"/>
  <c r="BK147"/>
  <c r="BK130"/>
  <c r="J228"/>
  <c r="J196"/>
  <c r="J182"/>
  <c r="BK174"/>
  <c r="J163"/>
  <c r="BK153"/>
  <c r="J138"/>
  <c r="BK125"/>
  <c r="J261"/>
  <c r="J256"/>
  <c r="BK245"/>
  <c r="J224"/>
  <c r="BK200"/>
  <c r="J174"/>
  <c r="J147"/>
  <c r="J249"/>
  <c r="BK236"/>
  <c r="J221"/>
  <c r="J211"/>
  <c r="J200"/>
  <c r="BK179"/>
  <c r="BK132"/>
  <c i="1" r="AS94"/>
  <c i="2" r="J230"/>
  <c r="J209"/>
  <c r="BK191"/>
  <c r="BK170"/>
  <c r="J160"/>
  <c r="BK144"/>
  <c r="BK230"/>
  <c r="BK211"/>
  <c r="J193"/>
  <c r="BK185"/>
  <c r="J167"/>
  <c r="BK160"/>
  <c r="J130"/>
  <c r="BK258"/>
  <c r="BK256"/>
  <c r="BK249"/>
  <c r="J236"/>
  <c r="BK219"/>
  <c r="BK176"/>
  <c r="BK167"/>
  <c r="BK138"/>
  <c r="J253"/>
  <c r="J241"/>
  <c r="BK224"/>
  <c r="BK209"/>
  <c r="J191"/>
  <c r="J144"/>
  <c r="J125"/>
  <c r="BK233"/>
  <c r="BK228"/>
  <c r="BK196"/>
  <c r="BK182"/>
  <c r="J165"/>
  <c r="J153"/>
  <c r="J132"/>
  <c r="J214"/>
  <c r="J205"/>
  <c r="J188"/>
  <c r="J176"/>
  <c r="BK165"/>
  <c r="BK141"/>
  <c r="J135"/>
  <c r="BK261"/>
  <c r="J258"/>
  <c r="BK253"/>
  <c r="BK241"/>
  <c r="BK221"/>
  <c r="J179"/>
  <c r="J170"/>
  <c r="J141"/>
  <c l="1" r="P124"/>
  <c r="BK173"/>
  <c r="J173"/>
  <c r="J97"/>
  <c r="T173"/>
  <c r="R208"/>
  <c r="R227"/>
  <c r="T248"/>
  <c r="BK124"/>
  <c r="J124"/>
  <c r="J96"/>
  <c r="T124"/>
  <c r="R173"/>
  <c r="P208"/>
  <c r="BK227"/>
  <c r="J227"/>
  <c r="J99"/>
  <c r="T227"/>
  <c r="BK248"/>
  <c r="J248"/>
  <c r="J102"/>
  <c r="R248"/>
  <c r="BK255"/>
  <c r="J255"/>
  <c r="J103"/>
  <c r="R255"/>
  <c r="R124"/>
  <c r="R123"/>
  <c r="P173"/>
  <c r="BK208"/>
  <c r="J208"/>
  <c r="J98"/>
  <c r="T208"/>
  <c r="P227"/>
  <c r="P248"/>
  <c r="P247"/>
  <c r="P255"/>
  <c r="T255"/>
  <c r="BK260"/>
  <c r="J260"/>
  <c r="J104"/>
  <c r="BK244"/>
  <c r="J244"/>
  <c r="J100"/>
  <c r="BE130"/>
  <c r="BE132"/>
  <c r="BE160"/>
  <c r="BE182"/>
  <c r="BE185"/>
  <c r="BE188"/>
  <c r="BE193"/>
  <c r="BE205"/>
  <c r="BE228"/>
  <c r="BE251"/>
  <c r="BE253"/>
  <c r="BE256"/>
  <c r="BE258"/>
  <c r="BE261"/>
  <c r="J87"/>
  <c r="J90"/>
  <c r="BE141"/>
  <c r="BE179"/>
  <c r="BE200"/>
  <c r="BE214"/>
  <c r="BE221"/>
  <c r="BE241"/>
  <c r="F90"/>
  <c r="BE135"/>
  <c r="BE176"/>
  <c r="BE196"/>
  <c r="BE209"/>
  <c r="BE211"/>
  <c r="BE219"/>
  <c r="BE224"/>
  <c r="BE233"/>
  <c r="BE236"/>
  <c r="BE245"/>
  <c r="BE249"/>
  <c r="BE125"/>
  <c r="BE138"/>
  <c r="BE144"/>
  <c r="BE147"/>
  <c r="BE153"/>
  <c r="BE163"/>
  <c r="BE165"/>
  <c r="BE167"/>
  <c r="BE170"/>
  <c r="BE174"/>
  <c r="BE191"/>
  <c r="BE230"/>
  <c r="F34"/>
  <c i="1" r="BC95"/>
  <c r="BC94"/>
  <c r="AY94"/>
  <c i="2" r="F35"/>
  <c i="1" r="BD95"/>
  <c r="BD94"/>
  <c r="W33"/>
  <c i="2" r="F33"/>
  <c i="1" r="BB95"/>
  <c r="BB94"/>
  <c r="W31"/>
  <c i="2" r="F32"/>
  <c i="1" r="BA95"/>
  <c r="BA94"/>
  <c r="W30"/>
  <c i="2" r="J32"/>
  <c i="1" r="AW95"/>
  <c i="2" l="1" r="R247"/>
  <c r="R122"/>
  <c r="T123"/>
  <c r="T247"/>
  <c r="P123"/>
  <c r="P122"/>
  <c i="1" r="AU95"/>
  <c i="2" r="BK247"/>
  <c r="J247"/>
  <c r="J101"/>
  <c r="BK123"/>
  <c r="J123"/>
  <c r="J95"/>
  <c i="1" r="AU94"/>
  <c i="2" r="F31"/>
  <c i="1" r="AZ95"/>
  <c r="AZ94"/>
  <c r="AV94"/>
  <c r="AK29"/>
  <c r="AW94"/>
  <c r="AK30"/>
  <c r="W32"/>
  <c i="2" r="J31"/>
  <c i="1" r="AV95"/>
  <c r="AT95"/>
  <c r="AX94"/>
  <c i="2" l="1" r="T122"/>
  <c r="BK122"/>
  <c r="J122"/>
  <c r="J28"/>
  <c i="1" r="AG95"/>
  <c r="AG94"/>
  <c r="AK26"/>
  <c r="AK35"/>
  <c r="W29"/>
  <c r="AT94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<sst xmlns="http://schemas.openxmlformats.org/spreadsheetml/2006/main">
  <si>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</si>
  <si>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</si>
  <si>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</si>
  <si>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</si>
  <si>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</si>
  <si>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{8cee8b37-69d7-4ec6-a92e-3e5e4d49f0f4}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</si>
  <si>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</si>
  <si>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</si>
  <si>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</si>
  <si>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</si>
  <si>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</si>
  <si>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</si>
  <si>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</si>
  <si>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</si>
  <si>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</si>
  <si>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</si>
  <si>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</si>
  <si>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 - prodloužení chodníku ul. Brněnská</t>
  </si>
  <si>
    <t>KSO:</t>
  </si>
  <si>
    <t>CC-CZ:</t>
  </si>
  <si>
    <t>Místo:</t>
  </si>
  <si>
    <t>Mikulov</t>
  </si>
  <si>
    <t>Datum:</t>
  </si>
  <si>
    <t>15. 7. 2022</t>
  </si>
  <si>
    <t>Zadavatel:</t>
  </si>
  <si>
    <t>IČ:</t>
  </si>
  <si>
    <t>Město Mikulov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</si>
  <si>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</si>
  <si>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</si>
  <si>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</si>
  <si>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</si>
  <si>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</si>
  <si>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</si>
  <si>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</si>
  <si>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</si>
  <si>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</si>
  <si>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</si>
  <si>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</si>
  <si>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</si>
  <si>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</si>
  <si>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</si>
  <si>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</si>
  <si>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</si>
  <si>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</si>
  <si>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</si>
  <si>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</si>
  <si>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</si>
  <si>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</si>
  <si>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</si>
  <si>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</si>
  <si>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</si>
  <si>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</si>
  <si>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</si>
  <si>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</si>
  <si>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</si>
  <si>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</si>
  <si>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</si>
  <si>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</si>
  <si>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</si>
  <si>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</si>
  <si>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</si>
  <si>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</si>
  <si>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</si>
  <si>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</si>
  <si>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</si>
  <si>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</si>
  <si>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</si>
  <si>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</si>
  <si>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</si>
  <si>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</si>
  <si>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</si>
  <si>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</si>
  <si>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</si>
  <si>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</si>
  <si>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</si>
  <si>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</si>
  <si>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</si>
  <si>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</si>
  <si>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</si>
  <si>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</si>
  <si>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</si>
  <si>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</si>
  <si>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</si>
  <si>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odkopávka</t>
  </si>
  <si>
    <t>13,266</t>
  </si>
  <si>
    <t>2</t>
  </si>
  <si>
    <t>zásyp</t>
  </si>
  <si>
    <t>zásyp za obrubníkem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</si>
  <si>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</si>
  <si>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</si>
  <si>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</si>
  <si>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</si>
  <si>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</si>
  <si>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</si>
  <si>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</si>
  <si>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</si>
  <si>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</si>
  <si>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</si>
  <si>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</si>
  <si>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</si>
  <si>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</si>
  <si>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</si>
  <si>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</si>
  <si>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</si>
  <si>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</si>
  <si>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</si>
  <si>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</si>
  <si>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</si>
  <si>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</si>
  <si>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</si>
  <si>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</si>
  <si>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</si>
  <si>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</si>
  <si>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</si>
  <si>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</si>
  <si>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</si>
  <si>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</si>
  <si>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</si>
  <si>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</si>
  <si>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</si>
  <si>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</si>
  <si>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</si>
  <si>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</si>
  <si>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 - zpětně použito</t>
  </si>
  <si>
    <t>m2</t>
  </si>
  <si>
    <t>4</t>
  </si>
  <si>
    <t>2075854278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</si>
  <si>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</si>
  <si>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</si>
  <si>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</si>
  <si>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"chodník od BUS zastávky" 0,5*2</t>
  </si>
  <si>
    <t>"chodník v ul. Brněnská" 5,6</t>
  </si>
  <si>
    <t>Součet</t>
  </si>
  <si>
    <t>113106123_1</t>
  </si>
  <si>
    <t>Rozebrání dlažeb ze zámkových dlaždic komunikací pro pěší ručně</t>
  </si>
  <si>
    <t>-1917984367</t>
  </si>
  <si>
    <t>3</t>
  </si>
  <si>
    <t>113107322</t>
  </si>
  <si>
    <t>Odstranění podkladu z kameniva drceného tl přes 100 do 200 mm strojně pl do 50 m2</t>
  </si>
  <si>
    <t>76423117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</si>
  <si>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</si>
  <si>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"u bourané obruby" (5,0+5,0)*0,5</t>
  </si>
  <si>
    <t>113107343</t>
  </si>
  <si>
    <t>Odstranění podkladu živičného tl přes 100 do 150 mm strojně pl do 50 m2</t>
  </si>
  <si>
    <t>-1379073932</t>
  </si>
  <si>
    <t>Odstranění podkladů nebo krytů strojně plochy jednotlivě do 50 m2 s přemístěním hmot na skládku na vzdálenost do 3 m nebo s naložením na dopravní prostředek živičných, o tl. vrstvy přes 100 do 150 mm</t>
  </si>
  <si>
    <t>5</t>
  </si>
  <si>
    <t>113202111</t>
  </si>
  <si>
    <t>Vytrhání obrub krajníků obrubníků stojatých</t>
  </si>
  <si>
    <t>m</t>
  </si>
  <si>
    <t>1987239569</t>
  </si>
  <si>
    <t xml:space="preserve">Vytrhání obrub  s vybouráním lože, s přemístěním hmot na skládku na vzdálenost do 3 m nebo s naložením na dopravní prostředek z krajníků nebo obrubníků stojatých</t>
  </si>
  <si>
    <t>"v místě pro přecházení" 5+5</t>
  </si>
  <si>
    <t>6</t>
  </si>
  <si>
    <t>113204111</t>
  </si>
  <si>
    <t>Vytrhání obrub záhonových</t>
  </si>
  <si>
    <t>66931171</t>
  </si>
  <si>
    <t xml:space="preserve">Vytrhání obrub  s vybouráním lože, s přemístěním hmot na skládku na vzdálenost do 3 m nebo s naložením na dopravní prostředek záhonových</t>
  </si>
  <si>
    <t>"stávající chodník" 2</t>
  </si>
  <si>
    <t>7</t>
  </si>
  <si>
    <t>122251101</t>
  </si>
  <si>
    <t>Odkopávky a prokopávky nezapažené v hornině třídy těžitelnosti I skupiny 3 objem do 20 m3 strojně</t>
  </si>
  <si>
    <t>m3</t>
  </si>
  <si>
    <t>1510057223</t>
  </si>
  <si>
    <t>Odkopávky a prokopávky nezapažené strojně v hornině třídy těžitelnosti I skupiny 3 do 20 m3</t>
  </si>
  <si>
    <t>40,2*0,3*1,1</t>
  </si>
  <si>
    <t>8</t>
  </si>
  <si>
    <t>162751117</t>
  </si>
  <si>
    <t>Vodorovné přemístění přes 9 000 do 10000 m výkopku/sypaniny z horniny třídy těžitelnosti I skupiny 1 až 3</t>
  </si>
  <si>
    <t>1059529725</t>
  </si>
  <si>
    <t>Vodorovné přemístění výkopku nebo sypaniny po suchu na obvyklém dopravním prostředku, bez naložení výkopku, avšak se složením bez rozhrnutí z horniny třídy těžitelnosti I skupiny 1 až 3 na vzdálenost přes 9 000 do 10 000 m - recyklační dvůr, Hrušovany nad Jevišovkou, 23 km</t>
  </si>
  <si>
    <t>-zásyp</t>
  </si>
  <si>
    <t>"plošná úprava za obrubou" -25*1*0,15</t>
  </si>
  <si>
    <t>9</t>
  </si>
  <si>
    <t>162751119</t>
  </si>
  <si>
    <t>Příplatek k vodorovnému přemístění výkopku/sypaniny z horniny třídy těžitelnosti I skupiny 1 až 3 ZKD 1000 m přes 10000 m</t>
  </si>
  <si>
    <t>499084669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</si>
  <si>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</si>
  <si>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8,516*13 'Přepočtené koeficientem množství</t>
  </si>
  <si>
    <t>10</t>
  </si>
  <si>
    <t>174251101</t>
  </si>
  <si>
    <t>Zásyp za obrubou sypaninou bez zhutnění</t>
  </si>
  <si>
    <t>-11689545</t>
  </si>
  <si>
    <t>Zásyp sypaninou z jakékoliv horniny strojně s uložením výkopku ve vrstvách bez zhutnění jam, šachet, rýh nebo kolem objektů v těchto vykopávkách</t>
  </si>
  <si>
    <t>"zásyp za chodníkovou obrubou" 25*0,04</t>
  </si>
  <si>
    <t>11</t>
  </si>
  <si>
    <t>181111121</t>
  </si>
  <si>
    <t>Plošná úprava terénu do 500 m2 zemina skupiny 1 až 4 nerovnosti přes 100 do 150 mm v rovinně a svahu do 1:5</t>
  </si>
  <si>
    <t>-1081745967</t>
  </si>
  <si>
    <t>Plošná úprava terénu v zemině skupiny 1 až 4 s urovnáním povrchu bez doplnění ornice souvislé plochy do 500 m2 při nerovnostech terénu přes 100 do 150 mm v rovině nebo na svahu do 1:5</t>
  </si>
  <si>
    <t>12</t>
  </si>
  <si>
    <t>181411131</t>
  </si>
  <si>
    <t>Založení parkového trávníku výsevem pl do 1000 m2 v rovině a ve svahu do 1:5</t>
  </si>
  <si>
    <t>578492791</t>
  </si>
  <si>
    <t>Založení trávníku na půdě předem připravené plochy do 1000 m2 výsevem včetně utažení parkového v rovině nebo na svahu do 1:5</t>
  </si>
  <si>
    <t>13</t>
  </si>
  <si>
    <t>M</t>
  </si>
  <si>
    <t>00572410</t>
  </si>
  <si>
    <t>osivo směs travní parková</t>
  </si>
  <si>
    <t>kg</t>
  </si>
  <si>
    <t>1635741717</t>
  </si>
  <si>
    <t>25*0,03 'Přepočtené koeficientem množství</t>
  </si>
  <si>
    <t>14</t>
  </si>
  <si>
    <t>181951112</t>
  </si>
  <si>
    <t>Úprava pláně v hornině třídy těžitelnosti I skupiny 1 až 3 se zhutněním strojně</t>
  </si>
  <si>
    <t>-859002435</t>
  </si>
  <si>
    <t>Úprava pláně vyrovnáním výškových rozdílů strojně v hornině třídy těžitelnosti I, skupiny 1 až 3 se zhutněním</t>
  </si>
  <si>
    <t>40,2*1,1 'Přepočtené koeficientem množství</t>
  </si>
  <si>
    <t>Komunikace pozemní</t>
  </si>
  <si>
    <t>564801012</t>
  </si>
  <si>
    <t>Lože z drti 4/8 plochy do 100 m2 tl 40 mm</t>
  </si>
  <si>
    <t>-808618667</t>
  </si>
  <si>
    <t>Lože z drti 4/8 s rozprostřením a zhutněním plochy jednotlivě do 100 m2, po zhutnění tl. 40 mm</t>
  </si>
  <si>
    <t>16</t>
  </si>
  <si>
    <t>564831011</t>
  </si>
  <si>
    <t>Podklad ze štěrkodrtě ŠD plochy do 100 m2 tl 100 mm</t>
  </si>
  <si>
    <t>1717933220</t>
  </si>
  <si>
    <t>Podklad ze štěrkodrti ŠD s rozprostřením a zhutněním plochy jednotlivě do 100 m2, po zhutnění tl. 100 mm</t>
  </si>
  <si>
    <t>"podsyp pod novým sil. obrubníkem" 5*0,5+5*0,5</t>
  </si>
  <si>
    <t>17</t>
  </si>
  <si>
    <t>564861011</t>
  </si>
  <si>
    <t>Podklad ze štěrkodrtě ŠD plochy do 100 m2 tl 200 mm</t>
  </si>
  <si>
    <t>313894743</t>
  </si>
  <si>
    <t>Podklad ze štěrkodrti ŠD s rozprostřením a zhutněním plochy jednotlivě do 100 m2, po zhutnění tl. 200 mm</t>
  </si>
  <si>
    <t>18</t>
  </si>
  <si>
    <t>566901141</t>
  </si>
  <si>
    <t>Vyspravení podkladu plochy do 15 m2 kamenivem hrubým drceným tl. 100 mm</t>
  </si>
  <si>
    <t>-620334588</t>
  </si>
  <si>
    <t>Vyspravení podkladu plochy do 15 m2 s rozprostřením a zhutněním kamenivem hrubým drceným tl. 100 mm</t>
  </si>
  <si>
    <t>"podél nových obrub" (5,0+5,0)*0,5</t>
  </si>
  <si>
    <t>19</t>
  </si>
  <si>
    <t>566901161</t>
  </si>
  <si>
    <t>Vyspravení podkladu do 15 m2 obalovaným kamenivem ACP (OK) tl. 100 mm</t>
  </si>
  <si>
    <t>-1387111228</t>
  </si>
  <si>
    <t>Vyspravení podkladu plochy do 15 m2 s rozprostřením a zhutněním obalovaným kamenivem ACP (OK) tl. 100 mm</t>
  </si>
  <si>
    <t>20</t>
  </si>
  <si>
    <t>566901171</t>
  </si>
  <si>
    <t>Vyspravení podkladu do 15 m2 směsí stmelenou cementem SC 20/25 tl 100 mm</t>
  </si>
  <si>
    <t>859581146</t>
  </si>
  <si>
    <t>Vyspravení podkladu plochy do 15 m2 s rozprostřením a zhutněním směsí zpevněnou cementem SC C 20/25 (PB I) tl. 100 mm</t>
  </si>
  <si>
    <t>596211110</t>
  </si>
  <si>
    <t>Kladení zámkové dlažby komunikací pro pěší ručně tl 60 mm skupiny A pl do 50 m2</t>
  </si>
  <si>
    <t>921759752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</si>
  <si>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</si>
  <si>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22</t>
  </si>
  <si>
    <t>59245018</t>
  </si>
  <si>
    <t>dlažba tvar obdélník betonová 200x100x60mm přírodní</t>
  </si>
  <si>
    <t>-1134136894</t>
  </si>
  <si>
    <t>36,4*1,03 'Přepočtené koeficientem množství</t>
  </si>
  <si>
    <t>23</t>
  </si>
  <si>
    <t>59245006</t>
  </si>
  <si>
    <t>dlažba tvar obdélník betonová pro nevidomé 200x100x60mm barevná</t>
  </si>
  <si>
    <t>902196556</t>
  </si>
  <si>
    <t>1,9+1,9</t>
  </si>
  <si>
    <t>3,8*1,03 'Přepočtené koeficientem množství</t>
  </si>
  <si>
    <t>24</t>
  </si>
  <si>
    <t>596211110_1</t>
  </si>
  <si>
    <t>Kladení zámkové dlažby komunikací pro pěší ručně tl 60 mm skupiny A pl do 50 m2 - zpětná pokládka stávajících ploch</t>
  </si>
  <si>
    <t>-1797859533</t>
  </si>
  <si>
    <t>25</t>
  </si>
  <si>
    <t>599141111</t>
  </si>
  <si>
    <t>Vyplnění spár mezi silničními dílci živičnou zálivkou</t>
  </si>
  <si>
    <t>2020033045</t>
  </si>
  <si>
    <t xml:space="preserve">Vyplnění spár mezi silničními dílci jakékoliv tloušťky  živičnou zálivkou</t>
  </si>
  <si>
    <t>"spára u nové obruby" 0,5+5+0,5+0,5+5+0,5</t>
  </si>
  <si>
    <t>Ostatní konstrukce a práce, bourání</t>
  </si>
  <si>
    <t>26</t>
  </si>
  <si>
    <t>916131213</t>
  </si>
  <si>
    <t>Osazení silničního obrubníku betonového stojatého s boční opěrou do lože z betonu prostého</t>
  </si>
  <si>
    <t>-687653717</t>
  </si>
  <si>
    <t>Osazení silničního obrubníku betonového se zřízením lože, s vyplněním a zatřením spár cementovou maltou stojatého s boční opěrou z betonu prostého, do lože z betonu prostého</t>
  </si>
  <si>
    <t>27</t>
  </si>
  <si>
    <t>59217029</t>
  </si>
  <si>
    <t>obrubník betonový silniční nájezdový 1000x150x150mm</t>
  </si>
  <si>
    <t>-425579364</t>
  </si>
  <si>
    <t>3+3</t>
  </si>
  <si>
    <t>28</t>
  </si>
  <si>
    <t>59217030</t>
  </si>
  <si>
    <t>obrubník betonový silniční přechodový 1000x150x150-250mm</t>
  </si>
  <si>
    <t>-69862882</t>
  </si>
  <si>
    <t>"Levý" 2</t>
  </si>
  <si>
    <t>"Pravý" 2</t>
  </si>
  <si>
    <t>29</t>
  </si>
  <si>
    <t>916231213</t>
  </si>
  <si>
    <t>Osazení chodníkového obrubníku betonového stojatého s boční opěrou do lože z betonu prostého</t>
  </si>
  <si>
    <t>658502273</t>
  </si>
  <si>
    <t>Osazení chodníkového obrubníku betonového se zřízením lože, s vyplněním a zatřením spár cementovou maltou stojatého s boční opěrou z betonu prostého, do lože z betonu prostého</t>
  </si>
  <si>
    <t>30</t>
  </si>
  <si>
    <t>59217019</t>
  </si>
  <si>
    <t>obrubník betonový chodníkový 1000x100x200mm</t>
  </si>
  <si>
    <t>-2044075550</t>
  </si>
  <si>
    <t>"chodník" 25</t>
  </si>
  <si>
    <t>31</t>
  </si>
  <si>
    <t>919735113</t>
  </si>
  <si>
    <t>Řezání stávajícího živičného krytu hl přes 100 do 150 mm</t>
  </si>
  <si>
    <t>-1091743958</t>
  </si>
  <si>
    <t xml:space="preserve">Řezání stávajícího živičného krytu nebo podkladu  hloubky přes 100 do 150 mm</t>
  </si>
  <si>
    <t>"u bourané obruby" 0,5+5+0,5+0,5+5+0,5</t>
  </si>
  <si>
    <t>997</t>
  </si>
  <si>
    <t>Přesun sutě</t>
  </si>
  <si>
    <t>32</t>
  </si>
  <si>
    <t>997221551</t>
  </si>
  <si>
    <t>Vodorovná doprava suti a vybouraných hmot do 1 km</t>
  </si>
  <si>
    <t>t</t>
  </si>
  <si>
    <t>-147032928</t>
  </si>
  <si>
    <t>Vodorovná doprava suti a vybouraných hmot bez naložení, ale se složením a s hrubým urovnáním, na vzdálenost do 1 km - recyklační dvůr, Hrušovany nad Jevišovkou, 23 km</t>
  </si>
  <si>
    <t>33</t>
  </si>
  <si>
    <t>997221559</t>
  </si>
  <si>
    <t>Příplatek ZKD 1 km u vodorovné dopravy suti a vybouraných hmot</t>
  </si>
  <si>
    <t>-200075953</t>
  </si>
  <si>
    <t>Vodorovná doprava suti a vybouraných hmot bez naložení, ale se složením a s hrubým urovnáním Příplatek k ceně za každý další i započatý 1 km přes 1 km</t>
  </si>
  <si>
    <t>5,654*22 'Přepočtené koeficientem množství</t>
  </si>
  <si>
    <t>34</t>
  </si>
  <si>
    <t>997221861</t>
  </si>
  <si>
    <t>Poplatek za uložení stavebního odpadu na recyklační skládce (skládkovné) z prostého betonu pod kódem 17 01 01</t>
  </si>
  <si>
    <t>-206353876</t>
  </si>
  <si>
    <t>Poplatek za uložení stavebního odpadu na recyklační skládce (skládkovné) z prostého betonu zatříděného do Katalogu odpadů pod kódem 17 01 01</t>
  </si>
  <si>
    <t>0,444+2,050+0,08</t>
  </si>
  <si>
    <t>35</t>
  </si>
  <si>
    <t>997221873</t>
  </si>
  <si>
    <t>Poplatek za uložení stavebního odpadu na recyklační skládce (skládkovné) zeminy a kamení zatříděného do Katalogu odpadů pod kódem 17 05 04</t>
  </si>
  <si>
    <t>292366005</t>
  </si>
  <si>
    <t>"kamenivo" 1,45</t>
  </si>
  <si>
    <t>"zemina" 8,516*1,8</t>
  </si>
  <si>
    <t>36</t>
  </si>
  <si>
    <t>997221875</t>
  </si>
  <si>
    <t>Poplatek za uložení stavebního odpadu na recyklační skládce (skládkovné) asfaltového bez obsahu dehtu zatříděného do Katalogu odpadů pod kódem 17 03 02</t>
  </si>
  <si>
    <t>1232444248</t>
  </si>
  <si>
    <t>1,58</t>
  </si>
  <si>
    <t>998</t>
  </si>
  <si>
    <t>Přesun hmot</t>
  </si>
  <si>
    <t>37</t>
  </si>
  <si>
    <t>998223011</t>
  </si>
  <si>
    <t>Přesun hmot pro pozemní komunikace s krytem dlážděným</t>
  </si>
  <si>
    <t>-2099895834</t>
  </si>
  <si>
    <t xml:space="preserve">Přesun hmot pro pozemní komunikace s krytem dlážděným  dopravní vzdálenost do 200 m jakékoliv délky objektu</t>
  </si>
  <si>
    <t>VRN</t>
  </si>
  <si>
    <t>Vedlejší rozpočtové náklady</t>
  </si>
  <si>
    <t>VRN1</t>
  </si>
  <si>
    <t>Průzkumné, geodetické a projektové práce</t>
  </si>
  <si>
    <t>38</t>
  </si>
  <si>
    <t>012103000</t>
  </si>
  <si>
    <t>Geodetické práce před výstavbou - vytyčení inž. sítí a stavby</t>
  </si>
  <si>
    <t>…</t>
  </si>
  <si>
    <t>1024</t>
  </si>
  <si>
    <t>1839054216</t>
  </si>
  <si>
    <t>Geodetické práce před výstavbou - vytyčení inž. sítí</t>
  </si>
  <si>
    <t>39</t>
  </si>
  <si>
    <t>012303000</t>
  </si>
  <si>
    <t>Geodetické práce po výstavbě - zaměření dokončeného díla</t>
  </si>
  <si>
    <t>-946177686</t>
  </si>
  <si>
    <t>40</t>
  </si>
  <si>
    <t>013254000</t>
  </si>
  <si>
    <t>Dokumentace skutečného provedení stavby</t>
  </si>
  <si>
    <t>1222627876</t>
  </si>
  <si>
    <t>VRN3</t>
  </si>
  <si>
    <t>Zařízení staveniště</t>
  </si>
  <si>
    <t>41</t>
  </si>
  <si>
    <t>030001000</t>
  </si>
  <si>
    <t>-1181610956</t>
  </si>
  <si>
    <t>42</t>
  </si>
  <si>
    <t>034303000</t>
  </si>
  <si>
    <t>Dopravní značení na staveništi</t>
  </si>
  <si>
    <t>-963073207</t>
  </si>
  <si>
    <t>VRN4</t>
  </si>
  <si>
    <t>Inženýrská činnost</t>
  </si>
  <si>
    <t>43</t>
  </si>
  <si>
    <t>043103000</t>
  </si>
  <si>
    <t>Zkoušky bez rozlišení</t>
  </si>
  <si>
    <t>-1177323893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</si>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</sst>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2022/07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Mikulov - prodloužení chodníku ul. Brněnská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Mikulov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15. 7. 2022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Mikulov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Projekce DS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'2022-07 - Mikulov - prodl...'!J28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'2022-07 - Mikulov - prodl...'!P122</f>
        <v>0</v>
      </c>
      <c r="AV95" s="126">
        <f>'2022-07 - Mikulov - prodl...'!J31</f>
        <v>0</v>
      </c>
      <c r="AW95" s="126">
        <f>'2022-07 - Mikulov - prodl...'!J32</f>
        <v>0</v>
      </c>
      <c r="AX95" s="126">
        <f>'2022-07 - Mikulov - prodl...'!J33</f>
        <v>0</v>
      </c>
      <c r="AY95" s="126">
        <f>'2022-07 - Mikulov - prodl...'!J34</f>
        <v>0</v>
      </c>
      <c r="AZ95" s="126">
        <f>'2022-07 - Mikulov - prodl...'!F31</f>
        <v>0</v>
      </c>
      <c r="BA95" s="126">
        <f>'2022-07 - Mikulov - prodl...'!F32</f>
        <v>0</v>
      </c>
      <c r="BB95" s="126">
        <f>'2022-07 - Mikulov - prodl...'!F33</f>
        <v>0</v>
      </c>
      <c r="BC95" s="126">
        <f>'2022-07 - Mikulov - prodl...'!F34</f>
        <v>0</v>
      </c>
      <c r="BD95" s="128">
        <f>'2022-07 - Mikulov - prodl...'!F35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4EO/kxTZ8NNvr/evypXyhyAKZkMutYqiHU6snhrpi+3LvkJ+J7kTh3BBR29yqiOmX6yH5zZgrC7l3APuwgt78g==" hashValue="zLkcKKzkwFWpLKud7Z2Rm1mA1b6FqWsTRgjxw7lPvn+8mLjwHptePOAQzr7YkHRaiaf2KoaQtQQuwy4rO6zgC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7 - Mikulov - prod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0" t="s">
        <v>83</v>
      </c>
      <c r="BA2" s="130" t="s">
        <v>83</v>
      </c>
      <c r="BB2" s="130" t="s">
        <v>1</v>
      </c>
      <c r="BC2" s="130" t="s">
        <v>84</v>
      </c>
      <c r="BD2" s="13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  <c r="AZ3" s="130" t="s">
        <v>86</v>
      </c>
      <c r="BA3" s="130" t="s">
        <v>87</v>
      </c>
      <c r="BB3" s="130" t="s">
        <v>1</v>
      </c>
      <c r="BC3" s="130" t="s">
        <v>81</v>
      </c>
      <c r="BD3" s="130" t="s">
        <v>85</v>
      </c>
    </row>
    <row r="4" s="1" customFormat="1" ht="24.96" customHeight="1">
      <c r="B4" s="19"/>
      <c r="D4" s="133" t="s">
        <v>88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5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6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5" t="s">
        <v>18</v>
      </c>
      <c r="E9" s="37"/>
      <c r="F9" s="137" t="s">
        <v>1</v>
      </c>
      <c r="G9" s="37"/>
      <c r="H9" s="37"/>
      <c r="I9" s="135" t="s">
        <v>19</v>
      </c>
      <c r="J9" s="137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5" t="s">
        <v>20</v>
      </c>
      <c r="E10" s="37"/>
      <c r="F10" s="137" t="s">
        <v>21</v>
      </c>
      <c r="G10" s="37"/>
      <c r="H10" s="37"/>
      <c r="I10" s="135" t="s">
        <v>22</v>
      </c>
      <c r="J10" s="138" t="str">
        <f>'Rekapitulace stavby'!AN8</f>
        <v>15. 7. 2022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24</v>
      </c>
      <c r="E12" s="37"/>
      <c r="F12" s="37"/>
      <c r="G12" s="37"/>
      <c r="H12" s="37"/>
      <c r="I12" s="135" t="s">
        <v>25</v>
      </c>
      <c r="J12" s="137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7" t="s">
        <v>26</v>
      </c>
      <c r="F13" s="37"/>
      <c r="G13" s="37"/>
      <c r="H13" s="37"/>
      <c r="I13" s="135" t="s">
        <v>27</v>
      </c>
      <c r="J13" s="137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5" t="s">
        <v>28</v>
      </c>
      <c r="E15" s="37"/>
      <c r="F15" s="37"/>
      <c r="G15" s="37"/>
      <c r="H15" s="37"/>
      <c r="I15" s="135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5" t="s">
        <v>30</v>
      </c>
      <c r="E18" s="37"/>
      <c r="F18" s="37"/>
      <c r="G18" s="37"/>
      <c r="H18" s="37"/>
      <c r="I18" s="135" t="s">
        <v>25</v>
      </c>
      <c r="J18" s="137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7" t="s">
        <v>31</v>
      </c>
      <c r="F19" s="37"/>
      <c r="G19" s="37"/>
      <c r="H19" s="37"/>
      <c r="I19" s="135" t="s">
        <v>27</v>
      </c>
      <c r="J19" s="137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5" t="s">
        <v>33</v>
      </c>
      <c r="E21" s="37"/>
      <c r="F21" s="37"/>
      <c r="G21" s="37"/>
      <c r="H21" s="37"/>
      <c r="I21" s="135" t="s">
        <v>25</v>
      </c>
      <c r="J21" s="137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7" t="str">
        <f>IF('Rekapitulace stavby'!E20="","",'Rekapitulace stavby'!E20)</f>
        <v xml:space="preserve"> </v>
      </c>
      <c r="F22" s="37"/>
      <c r="G22" s="37"/>
      <c r="H22" s="37"/>
      <c r="I22" s="135" t="s">
        <v>27</v>
      </c>
      <c r="J22" s="137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5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4" t="s">
        <v>36</v>
      </c>
      <c r="E28" s="37"/>
      <c r="F28" s="37"/>
      <c r="G28" s="37"/>
      <c r="H28" s="37"/>
      <c r="I28" s="37"/>
      <c r="J28" s="145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3"/>
      <c r="E29" s="143"/>
      <c r="F29" s="143"/>
      <c r="G29" s="143"/>
      <c r="H29" s="143"/>
      <c r="I29" s="143"/>
      <c r="J29" s="143"/>
      <c r="K29" s="14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6" t="s">
        <v>38</v>
      </c>
      <c r="G30" s="37"/>
      <c r="H30" s="37"/>
      <c r="I30" s="146" t="s">
        <v>37</v>
      </c>
      <c r="J30" s="146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7" t="s">
        <v>40</v>
      </c>
      <c r="E31" s="135" t="s">
        <v>41</v>
      </c>
      <c r="F31" s="148">
        <f>ROUND((SUM(BE122:BE262)),  2)</f>
        <v>0</v>
      </c>
      <c r="G31" s="37"/>
      <c r="H31" s="37"/>
      <c r="I31" s="149">
        <v>0.20999999999999999</v>
      </c>
      <c r="J31" s="148">
        <f>ROUND(((SUM(BE122:BE262))*I31),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5" t="s">
        <v>42</v>
      </c>
      <c r="F32" s="148">
        <f>ROUND((SUM(BF122:BF262)),  2)</f>
        <v>0</v>
      </c>
      <c r="G32" s="37"/>
      <c r="H32" s="37"/>
      <c r="I32" s="149">
        <v>0.14999999999999999</v>
      </c>
      <c r="J32" s="148">
        <f>ROUND(((SUM(BF122:BF262))*I32),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5" t="s">
        <v>43</v>
      </c>
      <c r="F33" s="148">
        <f>ROUND((SUM(BG122:BG262)),  2)</f>
        <v>0</v>
      </c>
      <c r="G33" s="37"/>
      <c r="H33" s="37"/>
      <c r="I33" s="149">
        <v>0.20999999999999999</v>
      </c>
      <c r="J33" s="148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44</v>
      </c>
      <c r="F34" s="148">
        <f>ROUND((SUM(BH122:BH262)),  2)</f>
        <v>0</v>
      </c>
      <c r="G34" s="37"/>
      <c r="H34" s="37"/>
      <c r="I34" s="149">
        <v>0.14999999999999999</v>
      </c>
      <c r="J34" s="148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8">
        <f>ROUND((SUM(BI122:BI262)),  2)</f>
        <v>0</v>
      </c>
      <c r="G35" s="37"/>
      <c r="H35" s="37"/>
      <c r="I35" s="149">
        <v>0</v>
      </c>
      <c r="J35" s="14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Mikulov - prodloužení chodníku ul. Brněnská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Mikulov</v>
      </c>
      <c r="G87" s="39"/>
      <c r="H87" s="39"/>
      <c r="I87" s="31" t="s">
        <v>22</v>
      </c>
      <c r="J87" s="78" t="str">
        <f>IF(J10="","",J10)</f>
        <v>15. 7. 2022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Mikulov</v>
      </c>
      <c r="G89" s="39"/>
      <c r="H89" s="39"/>
      <c r="I89" s="31" t="s">
        <v>30</v>
      </c>
      <c r="J89" s="35" t="str">
        <f>E19</f>
        <v>Projekce DS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90</v>
      </c>
      <c r="D92" s="169"/>
      <c r="E92" s="169"/>
      <c r="F92" s="169"/>
      <c r="G92" s="169"/>
      <c r="H92" s="169"/>
      <c r="I92" s="169"/>
      <c r="J92" s="170" t="s">
        <v>91</v>
      </c>
      <c r="K92" s="16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92</v>
      </c>
      <c r="D94" s="39"/>
      <c r="E94" s="39"/>
      <c r="F94" s="39"/>
      <c r="G94" s="39"/>
      <c r="H94" s="39"/>
      <c r="I94" s="39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93</v>
      </c>
    </row>
    <row r="95" s="9" customFormat="1" ht="24.96" customHeight="1">
      <c r="A95" s="9"/>
      <c r="B95" s="172"/>
      <c r="C95" s="173"/>
      <c r="D95" s="174" t="s">
        <v>94</v>
      </c>
      <c r="E95" s="175"/>
      <c r="F95" s="175"/>
      <c r="G95" s="175"/>
      <c r="H95" s="175"/>
      <c r="I95" s="175"/>
      <c r="J95" s="176">
        <f>J123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95</v>
      </c>
      <c r="E96" s="181"/>
      <c r="F96" s="181"/>
      <c r="G96" s="181"/>
      <c r="H96" s="181"/>
      <c r="I96" s="181"/>
      <c r="J96" s="182">
        <f>J124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J173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J208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J227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J244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100</v>
      </c>
      <c r="E101" s="175"/>
      <c r="F101" s="175"/>
      <c r="G101" s="175"/>
      <c r="H101" s="175"/>
      <c r="I101" s="175"/>
      <c r="J101" s="176">
        <f>J247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J248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J255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103</v>
      </c>
      <c r="E104" s="181"/>
      <c r="F104" s="181"/>
      <c r="G104" s="181"/>
      <c r="H104" s="181"/>
      <c r="I104" s="181"/>
      <c r="J104" s="182">
        <f>J260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Mikulov - prodloužení chodníku ul. Brněnská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F10</f>
        <v>Mikulov</v>
      </c>
      <c r="G116" s="39"/>
      <c r="H116" s="39"/>
      <c r="I116" s="31" t="s">
        <v>22</v>
      </c>
      <c r="J116" s="78" t="str">
        <f>IF(J10="","",J10)</f>
        <v>15. 7. 2022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E13</f>
        <v>Město Mikulov</v>
      </c>
      <c r="G118" s="39"/>
      <c r="H118" s="39"/>
      <c r="I118" s="31" t="s">
        <v>30</v>
      </c>
      <c r="J118" s="35" t="str">
        <f>E19</f>
        <v>Projekce DS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IF(E16="","",E16)</f>
        <v>Vyplň údaj</v>
      </c>
      <c r="G119" s="39"/>
      <c r="H119" s="39"/>
      <c r="I119" s="31" t="s">
        <v>33</v>
      </c>
      <c r="J119" s="35" t="str">
        <f>E22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4"/>
      <c r="B121" s="185"/>
      <c r="C121" s="186" t="s">
        <v>105</v>
      </c>
      <c r="D121" s="187" t="s">
        <v>61</v>
      </c>
      <c r="E121" s="187" t="s">
        <v>57</v>
      </c>
      <c r="F121" s="187" t="s">
        <v>58</v>
      </c>
      <c r="G121" s="187" t="s">
        <v>106</v>
      </c>
      <c r="H121" s="187" t="s">
        <v>107</v>
      </c>
      <c r="I121" s="187" t="s">
        <v>108</v>
      </c>
      <c r="J121" s="188" t="s">
        <v>91</v>
      </c>
      <c r="K121" s="189" t="s">
        <v>109</v>
      </c>
      <c r="L121" s="190"/>
      <c r="M121" s="99" t="s">
        <v>1</v>
      </c>
      <c r="N121" s="100" t="s">
        <v>40</v>
      </c>
      <c r="O121" s="100" t="s">
        <v>110</v>
      </c>
      <c r="P121" s="100" t="s">
        <v>111</v>
      </c>
      <c r="Q121" s="100" t="s">
        <v>112</v>
      </c>
      <c r="R121" s="100" t="s">
        <v>113</v>
      </c>
      <c r="S121" s="100" t="s">
        <v>114</v>
      </c>
      <c r="T121" s="101" t="s">
        <v>115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116</v>
      </c>
      <c r="D122" s="39"/>
      <c r="E122" s="39"/>
      <c r="F122" s="39"/>
      <c r="G122" s="39"/>
      <c r="H122" s="39"/>
      <c r="I122" s="39"/>
      <c r="J122" s="191">
        <f>BK122</f>
        <v>0</v>
      </c>
      <c r="K122" s="39"/>
      <c r="L122" s="43"/>
      <c r="M122" s="102"/>
      <c r="N122" s="192"/>
      <c r="O122" s="103"/>
      <c r="P122" s="193">
        <f>P123+P247</f>
        <v>0</v>
      </c>
      <c r="Q122" s="103"/>
      <c r="R122" s="193">
        <f>R123+R247</f>
        <v>44.846411999999994</v>
      </c>
      <c r="S122" s="103"/>
      <c r="T122" s="194">
        <f>T123+T247</f>
        <v>5.6539999999999999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93</v>
      </c>
      <c r="BK122" s="195">
        <f>BK123+BK247</f>
        <v>0</v>
      </c>
    </row>
    <row r="123" s="12" customFormat="1" ht="25.92" customHeight="1">
      <c r="A123" s="12"/>
      <c r="B123" s="196"/>
      <c r="C123" s="197"/>
      <c r="D123" s="198" t="s">
        <v>75</v>
      </c>
      <c r="E123" s="199" t="s">
        <v>117</v>
      </c>
      <c r="F123" s="199" t="s">
        <v>118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P124+P173+P208+P227+P244</f>
        <v>0</v>
      </c>
      <c r="Q123" s="204"/>
      <c r="R123" s="205">
        <f>R124+R173+R208+R227+R244</f>
        <v>44.846411999999994</v>
      </c>
      <c r="S123" s="204"/>
      <c r="T123" s="206">
        <f>T124+T173+T208+T227+T244</f>
        <v>5.6539999999999999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81</v>
      </c>
      <c r="AT123" s="208" t="s">
        <v>75</v>
      </c>
      <c r="AU123" s="208" t="s">
        <v>76</v>
      </c>
      <c r="AY123" s="207" t="s">
        <v>119</v>
      </c>
      <c r="BK123" s="209">
        <f>BK124+BK173+BK208+BK227+BK244</f>
        <v>0</v>
      </c>
    </row>
    <row r="124" s="12" customFormat="1" ht="22.8" customHeight="1">
      <c r="A124" s="12"/>
      <c r="B124" s="196"/>
      <c r="C124" s="197"/>
      <c r="D124" s="198" t="s">
        <v>75</v>
      </c>
      <c r="E124" s="210" t="s">
        <v>81</v>
      </c>
      <c r="F124" s="210" t="s">
        <v>120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SUM(P125:P172)</f>
        <v>0</v>
      </c>
      <c r="Q124" s="204"/>
      <c r="R124" s="205">
        <f>SUM(R125:R172)</f>
        <v>0.00075000000000000002</v>
      </c>
      <c r="S124" s="204"/>
      <c r="T124" s="206">
        <f>SUM(T125:T172)</f>
        <v>5.6539999999999999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81</v>
      </c>
      <c r="AT124" s="208" t="s">
        <v>75</v>
      </c>
      <c r="AU124" s="208" t="s">
        <v>81</v>
      </c>
      <c r="AY124" s="207" t="s">
        <v>119</v>
      </c>
      <c r="BK124" s="209">
        <f>SUM(BK125:BK172)</f>
        <v>0</v>
      </c>
    </row>
    <row r="125" s="2" customFormat="1" ht="24.15" customHeight="1">
      <c r="A125" s="37"/>
      <c r="B125" s="38"/>
      <c r="C125" s="212" t="s">
        <v>81</v>
      </c>
      <c r="D125" s="212" t="s">
        <v>121</v>
      </c>
      <c r="E125" s="213" t="s">
        <v>122</v>
      </c>
      <c r="F125" s="214" t="s">
        <v>123</v>
      </c>
      <c r="G125" s="215" t="s">
        <v>124</v>
      </c>
      <c r="H125" s="216">
        <v>6.5999999999999996</v>
      </c>
      <c r="I125" s="217"/>
      <c r="J125" s="218">
        <f>ROUND(I125*H125,2)</f>
        <v>0</v>
      </c>
      <c r="K125" s="219"/>
      <c r="L125" s="43"/>
      <c r="M125" s="220" t="s">
        <v>1</v>
      </c>
      <c r="N125" s="221" t="s">
        <v>41</v>
      </c>
      <c r="O125" s="90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4" t="s">
        <v>125</v>
      </c>
      <c r="AT125" s="224" t="s">
        <v>121</v>
      </c>
      <c r="AU125" s="224" t="s">
        <v>85</v>
      </c>
      <c r="AY125" s="16" t="s">
        <v>119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6" t="s">
        <v>81</v>
      </c>
      <c r="BK125" s="225">
        <f>ROUND(I125*H125,2)</f>
        <v>0</v>
      </c>
      <c r="BL125" s="16" t="s">
        <v>125</v>
      </c>
      <c r="BM125" s="224" t="s">
        <v>126</v>
      </c>
    </row>
    <row r="126" s="2" customFormat="1">
      <c r="A126" s="37"/>
      <c r="B126" s="38"/>
      <c r="C126" s="39"/>
      <c r="D126" s="226" t="s">
        <v>127</v>
      </c>
      <c r="E126" s="39"/>
      <c r="F126" s="227" t="s">
        <v>128</v>
      </c>
      <c r="G126" s="39"/>
      <c r="H126" s="39"/>
      <c r="I126" s="228"/>
      <c r="J126" s="39"/>
      <c r="K126" s="39"/>
      <c r="L126" s="43"/>
      <c r="M126" s="229"/>
      <c r="N126" s="23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85</v>
      </c>
    </row>
    <row r="127" s="13" customFormat="1">
      <c r="A127" s="13"/>
      <c r="B127" s="231"/>
      <c r="C127" s="232"/>
      <c r="D127" s="226" t="s">
        <v>129</v>
      </c>
      <c r="E127" s="233" t="s">
        <v>1</v>
      </c>
      <c r="F127" s="234" t="s">
        <v>130</v>
      </c>
      <c r="G127" s="232"/>
      <c r="H127" s="235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129</v>
      </c>
      <c r="AU127" s="241" t="s">
        <v>85</v>
      </c>
      <c r="AV127" s="13" t="s">
        <v>85</v>
      </c>
      <c r="AW127" s="13" t="s">
        <v>32</v>
      </c>
      <c r="AX127" s="13" t="s">
        <v>76</v>
      </c>
      <c r="AY127" s="241" t="s">
        <v>119</v>
      </c>
    </row>
    <row r="128" s="13" customFormat="1">
      <c r="A128" s="13"/>
      <c r="B128" s="231"/>
      <c r="C128" s="232"/>
      <c r="D128" s="226" t="s">
        <v>129</v>
      </c>
      <c r="E128" s="233" t="s">
        <v>1</v>
      </c>
      <c r="F128" s="234" t="s">
        <v>131</v>
      </c>
      <c r="G128" s="232"/>
      <c r="H128" s="235">
        <v>5.5999999999999996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129</v>
      </c>
      <c r="AU128" s="241" t="s">
        <v>85</v>
      </c>
      <c r="AV128" s="13" t="s">
        <v>85</v>
      </c>
      <c r="AW128" s="13" t="s">
        <v>32</v>
      </c>
      <c r="AX128" s="13" t="s">
        <v>76</v>
      </c>
      <c r="AY128" s="241" t="s">
        <v>119</v>
      </c>
    </row>
    <row r="129" s="14" customFormat="1">
      <c r="A129" s="14"/>
      <c r="B129" s="242"/>
      <c r="C129" s="243"/>
      <c r="D129" s="226" t="s">
        <v>129</v>
      </c>
      <c r="E129" s="244" t="s">
        <v>1</v>
      </c>
      <c r="F129" s="245" t="s">
        <v>132</v>
      </c>
      <c r="G129" s="243"/>
      <c r="H129" s="246">
        <v>6.5999999999999996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129</v>
      </c>
      <c r="AU129" s="252" t="s">
        <v>85</v>
      </c>
      <c r="AV129" s="14" t="s">
        <v>125</v>
      </c>
      <c r="AW129" s="14" t="s">
        <v>32</v>
      </c>
      <c r="AX129" s="14" t="s">
        <v>81</v>
      </c>
      <c r="AY129" s="252" t="s">
        <v>119</v>
      </c>
    </row>
    <row r="130" s="2" customFormat="1" ht="24.15" customHeight="1">
      <c r="A130" s="37"/>
      <c r="B130" s="38"/>
      <c r="C130" s="212" t="s">
        <v>85</v>
      </c>
      <c r="D130" s="212" t="s">
        <v>121</v>
      </c>
      <c r="E130" s="213" t="s">
        <v>133</v>
      </c>
      <c r="F130" s="214" t="s">
        <v>134</v>
      </c>
      <c r="G130" s="215" t="s">
        <v>124</v>
      </c>
      <c r="H130" s="216">
        <v>1.8999999999999999</v>
      </c>
      <c r="I130" s="217"/>
      <c r="J130" s="218">
        <f>ROUND(I130*H130,2)</f>
        <v>0</v>
      </c>
      <c r="K130" s="219"/>
      <c r="L130" s="43"/>
      <c r="M130" s="220" t="s">
        <v>1</v>
      </c>
      <c r="N130" s="221" t="s">
        <v>41</v>
      </c>
      <c r="O130" s="90"/>
      <c r="P130" s="222">
        <f>O130*H130</f>
        <v>0</v>
      </c>
      <c r="Q130" s="222">
        <v>0</v>
      </c>
      <c r="R130" s="222">
        <f>Q130*H130</f>
        <v>0</v>
      </c>
      <c r="S130" s="222">
        <v>0.26000000000000001</v>
      </c>
      <c r="T130" s="223">
        <f>S130*H130</f>
        <v>0.49399999999999999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125</v>
      </c>
      <c r="AT130" s="224" t="s">
        <v>121</v>
      </c>
      <c r="AU130" s="224" t="s">
        <v>85</v>
      </c>
      <c r="AY130" s="16" t="s">
        <v>119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81</v>
      </c>
      <c r="BK130" s="225">
        <f>ROUND(I130*H130,2)</f>
        <v>0</v>
      </c>
      <c r="BL130" s="16" t="s">
        <v>125</v>
      </c>
      <c r="BM130" s="224" t="s">
        <v>135</v>
      </c>
    </row>
    <row r="131" s="2" customFormat="1">
      <c r="A131" s="37"/>
      <c r="B131" s="38"/>
      <c r="C131" s="39"/>
      <c r="D131" s="226" t="s">
        <v>127</v>
      </c>
      <c r="E131" s="39"/>
      <c r="F131" s="227" t="s">
        <v>128</v>
      </c>
      <c r="G131" s="39"/>
      <c r="H131" s="39"/>
      <c r="I131" s="228"/>
      <c r="J131" s="39"/>
      <c r="K131" s="39"/>
      <c r="L131" s="43"/>
      <c r="M131" s="229"/>
      <c r="N131" s="23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85</v>
      </c>
    </row>
    <row r="132" s="2" customFormat="1" ht="24.15" customHeight="1">
      <c r="A132" s="37"/>
      <c r="B132" s="38"/>
      <c r="C132" s="212" t="s">
        <v>136</v>
      </c>
      <c r="D132" s="212" t="s">
        <v>121</v>
      </c>
      <c r="E132" s="213" t="s">
        <v>137</v>
      </c>
      <c r="F132" s="214" t="s">
        <v>138</v>
      </c>
      <c r="G132" s="215" t="s">
        <v>124</v>
      </c>
      <c r="H132" s="216">
        <v>5</v>
      </c>
      <c r="I132" s="217"/>
      <c r="J132" s="218">
        <f>ROUND(I132*H132,2)</f>
        <v>0</v>
      </c>
      <c r="K132" s="219"/>
      <c r="L132" s="43"/>
      <c r="M132" s="220" t="s">
        <v>1</v>
      </c>
      <c r="N132" s="221" t="s">
        <v>41</v>
      </c>
      <c r="O132" s="90"/>
      <c r="P132" s="222">
        <f>O132*H132</f>
        <v>0</v>
      </c>
      <c r="Q132" s="222">
        <v>0</v>
      </c>
      <c r="R132" s="222">
        <f>Q132*H132</f>
        <v>0</v>
      </c>
      <c r="S132" s="222">
        <v>0.28999999999999998</v>
      </c>
      <c r="T132" s="223">
        <f>S132*H132</f>
        <v>1.45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4" t="s">
        <v>125</v>
      </c>
      <c r="AT132" s="224" t="s">
        <v>121</v>
      </c>
      <c r="AU132" s="224" t="s">
        <v>85</v>
      </c>
      <c r="AY132" s="16" t="s">
        <v>119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81</v>
      </c>
      <c r="BK132" s="225">
        <f>ROUND(I132*H132,2)</f>
        <v>0</v>
      </c>
      <c r="BL132" s="16" t="s">
        <v>125</v>
      </c>
      <c r="BM132" s="224" t="s">
        <v>139</v>
      </c>
    </row>
    <row r="133" s="2" customFormat="1">
      <c r="A133" s="37"/>
      <c r="B133" s="38"/>
      <c r="C133" s="39"/>
      <c r="D133" s="226" t="s">
        <v>127</v>
      </c>
      <c r="E133" s="39"/>
      <c r="F133" s="227" t="s">
        <v>140</v>
      </c>
      <c r="G133" s="39"/>
      <c r="H133" s="39"/>
      <c r="I133" s="228"/>
      <c r="J133" s="39"/>
      <c r="K133" s="39"/>
      <c r="L133" s="43"/>
      <c r="M133" s="229"/>
      <c r="N133" s="23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127</v>
      </c>
      <c r="AU133" s="16" t="s">
        <v>85</v>
      </c>
    </row>
    <row r="134" s="13" customFormat="1">
      <c r="A134" s="13"/>
      <c r="B134" s="231"/>
      <c r="C134" s="232"/>
      <c r="D134" s="226" t="s">
        <v>129</v>
      </c>
      <c r="E134" s="233" t="s">
        <v>1</v>
      </c>
      <c r="F134" s="234" t="s">
        <v>141</v>
      </c>
      <c r="G134" s="232"/>
      <c r="H134" s="235">
        <v>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129</v>
      </c>
      <c r="AU134" s="241" t="s">
        <v>85</v>
      </c>
      <c r="AV134" s="13" t="s">
        <v>85</v>
      </c>
      <c r="AW134" s="13" t="s">
        <v>32</v>
      </c>
      <c r="AX134" s="13" t="s">
        <v>81</v>
      </c>
      <c r="AY134" s="241" t="s">
        <v>119</v>
      </c>
    </row>
    <row r="135" s="2" customFormat="1" ht="24.15" customHeight="1">
      <c r="A135" s="37"/>
      <c r="B135" s="38"/>
      <c r="C135" s="212" t="s">
        <v>125</v>
      </c>
      <c r="D135" s="212" t="s">
        <v>121</v>
      </c>
      <c r="E135" s="213" t="s">
        <v>142</v>
      </c>
      <c r="F135" s="214" t="s">
        <v>143</v>
      </c>
      <c r="G135" s="215" t="s">
        <v>124</v>
      </c>
      <c r="H135" s="216">
        <v>5</v>
      </c>
      <c r="I135" s="217"/>
      <c r="J135" s="218">
        <f>ROUND(I135*H135,2)</f>
        <v>0</v>
      </c>
      <c r="K135" s="219"/>
      <c r="L135" s="43"/>
      <c r="M135" s="220" t="s">
        <v>1</v>
      </c>
      <c r="N135" s="221" t="s">
        <v>41</v>
      </c>
      <c r="O135" s="90"/>
      <c r="P135" s="222">
        <f>O135*H135</f>
        <v>0</v>
      </c>
      <c r="Q135" s="222">
        <v>0</v>
      </c>
      <c r="R135" s="222">
        <f>Q135*H135</f>
        <v>0</v>
      </c>
      <c r="S135" s="222">
        <v>0.316</v>
      </c>
      <c r="T135" s="223">
        <f>S135*H135</f>
        <v>1.5800000000000001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4" t="s">
        <v>125</v>
      </c>
      <c r="AT135" s="224" t="s">
        <v>121</v>
      </c>
      <c r="AU135" s="224" t="s">
        <v>85</v>
      </c>
      <c r="AY135" s="16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81</v>
      </c>
      <c r="BK135" s="225">
        <f>ROUND(I135*H135,2)</f>
        <v>0</v>
      </c>
      <c r="BL135" s="16" t="s">
        <v>125</v>
      </c>
      <c r="BM135" s="224" t="s">
        <v>144</v>
      </c>
    </row>
    <row r="136" s="2" customFormat="1">
      <c r="A136" s="37"/>
      <c r="B136" s="38"/>
      <c r="C136" s="39"/>
      <c r="D136" s="226" t="s">
        <v>127</v>
      </c>
      <c r="E136" s="39"/>
      <c r="F136" s="227" t="s">
        <v>145</v>
      </c>
      <c r="G136" s="39"/>
      <c r="H136" s="39"/>
      <c r="I136" s="228"/>
      <c r="J136" s="39"/>
      <c r="K136" s="39"/>
      <c r="L136" s="43"/>
      <c r="M136" s="229"/>
      <c r="N136" s="23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127</v>
      </c>
      <c r="AU136" s="16" t="s">
        <v>85</v>
      </c>
    </row>
    <row r="137" s="13" customFormat="1">
      <c r="A137" s="13"/>
      <c r="B137" s="231"/>
      <c r="C137" s="232"/>
      <c r="D137" s="226" t="s">
        <v>129</v>
      </c>
      <c r="E137" s="233" t="s">
        <v>1</v>
      </c>
      <c r="F137" s="234" t="s">
        <v>141</v>
      </c>
      <c r="G137" s="232"/>
      <c r="H137" s="235">
        <v>5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129</v>
      </c>
      <c r="AU137" s="241" t="s">
        <v>85</v>
      </c>
      <c r="AV137" s="13" t="s">
        <v>85</v>
      </c>
      <c r="AW137" s="13" t="s">
        <v>32</v>
      </c>
      <c r="AX137" s="13" t="s">
        <v>81</v>
      </c>
      <c r="AY137" s="241" t="s">
        <v>119</v>
      </c>
    </row>
    <row r="138" s="2" customFormat="1" ht="16.5" customHeight="1">
      <c r="A138" s="37"/>
      <c r="B138" s="38"/>
      <c r="C138" s="212" t="s">
        <v>146</v>
      </c>
      <c r="D138" s="212" t="s">
        <v>121</v>
      </c>
      <c r="E138" s="213" t="s">
        <v>147</v>
      </c>
      <c r="F138" s="214" t="s">
        <v>148</v>
      </c>
      <c r="G138" s="215" t="s">
        <v>149</v>
      </c>
      <c r="H138" s="216">
        <v>10</v>
      </c>
      <c r="I138" s="217"/>
      <c r="J138" s="218">
        <f>ROUND(I138*H138,2)</f>
        <v>0</v>
      </c>
      <c r="K138" s="219"/>
      <c r="L138" s="43"/>
      <c r="M138" s="220" t="s">
        <v>1</v>
      </c>
      <c r="N138" s="221" t="s">
        <v>41</v>
      </c>
      <c r="O138" s="90"/>
      <c r="P138" s="222">
        <f>O138*H138</f>
        <v>0</v>
      </c>
      <c r="Q138" s="222">
        <v>0</v>
      </c>
      <c r="R138" s="222">
        <f>Q138*H138</f>
        <v>0</v>
      </c>
      <c r="S138" s="222">
        <v>0.20499999999999999</v>
      </c>
      <c r="T138" s="223">
        <f>S138*H138</f>
        <v>2.0499999999999998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125</v>
      </c>
      <c r="AT138" s="224" t="s">
        <v>121</v>
      </c>
      <c r="AU138" s="224" t="s">
        <v>85</v>
      </c>
      <c r="AY138" s="16" t="s">
        <v>119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81</v>
      </c>
      <c r="BK138" s="225">
        <f>ROUND(I138*H138,2)</f>
        <v>0</v>
      </c>
      <c r="BL138" s="16" t="s">
        <v>125</v>
      </c>
      <c r="BM138" s="224" t="s">
        <v>150</v>
      </c>
    </row>
    <row r="139" s="2" customFormat="1">
      <c r="A139" s="37"/>
      <c r="B139" s="38"/>
      <c r="C139" s="39"/>
      <c r="D139" s="226" t="s">
        <v>127</v>
      </c>
      <c r="E139" s="39"/>
      <c r="F139" s="227" t="s">
        <v>151</v>
      </c>
      <c r="G139" s="39"/>
      <c r="H139" s="39"/>
      <c r="I139" s="228"/>
      <c r="J139" s="39"/>
      <c r="K139" s="39"/>
      <c r="L139" s="43"/>
      <c r="M139" s="229"/>
      <c r="N139" s="23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85</v>
      </c>
    </row>
    <row r="140" s="13" customFormat="1">
      <c r="A140" s="13"/>
      <c r="B140" s="231"/>
      <c r="C140" s="232"/>
      <c r="D140" s="226" t="s">
        <v>129</v>
      </c>
      <c r="E140" s="233" t="s">
        <v>1</v>
      </c>
      <c r="F140" s="234" t="s">
        <v>152</v>
      </c>
      <c r="G140" s="232"/>
      <c r="H140" s="235">
        <v>10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129</v>
      </c>
      <c r="AU140" s="241" t="s">
        <v>85</v>
      </c>
      <c r="AV140" s="13" t="s">
        <v>85</v>
      </c>
      <c r="AW140" s="13" t="s">
        <v>32</v>
      </c>
      <c r="AX140" s="13" t="s">
        <v>81</v>
      </c>
      <c r="AY140" s="241" t="s">
        <v>119</v>
      </c>
    </row>
    <row r="141" s="2" customFormat="1" ht="16.5" customHeight="1">
      <c r="A141" s="37"/>
      <c r="B141" s="38"/>
      <c r="C141" s="212" t="s">
        <v>153</v>
      </c>
      <c r="D141" s="212" t="s">
        <v>121</v>
      </c>
      <c r="E141" s="213" t="s">
        <v>154</v>
      </c>
      <c r="F141" s="214" t="s">
        <v>155</v>
      </c>
      <c r="G141" s="215" t="s">
        <v>149</v>
      </c>
      <c r="H141" s="216">
        <v>2</v>
      </c>
      <c r="I141" s="217"/>
      <c r="J141" s="218">
        <f>ROUND(I141*H141,2)</f>
        <v>0</v>
      </c>
      <c r="K141" s="219"/>
      <c r="L141" s="43"/>
      <c r="M141" s="220" t="s">
        <v>1</v>
      </c>
      <c r="N141" s="221" t="s">
        <v>41</v>
      </c>
      <c r="O141" s="90"/>
      <c r="P141" s="222">
        <f>O141*H141</f>
        <v>0</v>
      </c>
      <c r="Q141" s="222">
        <v>0</v>
      </c>
      <c r="R141" s="222">
        <f>Q141*H141</f>
        <v>0</v>
      </c>
      <c r="S141" s="222">
        <v>0.040000000000000001</v>
      </c>
      <c r="T141" s="223">
        <f>S141*H141</f>
        <v>0.080000000000000002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4" t="s">
        <v>125</v>
      </c>
      <c r="AT141" s="224" t="s">
        <v>121</v>
      </c>
      <c r="AU141" s="224" t="s">
        <v>85</v>
      </c>
      <c r="AY141" s="16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6" t="s">
        <v>81</v>
      </c>
      <c r="BK141" s="225">
        <f>ROUND(I141*H141,2)</f>
        <v>0</v>
      </c>
      <c r="BL141" s="16" t="s">
        <v>125</v>
      </c>
      <c r="BM141" s="224" t="s">
        <v>156</v>
      </c>
    </row>
    <row r="142" s="2" customFormat="1">
      <c r="A142" s="37"/>
      <c r="B142" s="38"/>
      <c r="C142" s="39"/>
      <c r="D142" s="226" t="s">
        <v>127</v>
      </c>
      <c r="E142" s="39"/>
      <c r="F142" s="227" t="s">
        <v>157</v>
      </c>
      <c r="G142" s="39"/>
      <c r="H142" s="39"/>
      <c r="I142" s="228"/>
      <c r="J142" s="39"/>
      <c r="K142" s="39"/>
      <c r="L142" s="43"/>
      <c r="M142" s="229"/>
      <c r="N142" s="23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127</v>
      </c>
      <c r="AU142" s="16" t="s">
        <v>85</v>
      </c>
    </row>
    <row r="143" s="13" customFormat="1">
      <c r="A143" s="13"/>
      <c r="B143" s="231"/>
      <c r="C143" s="232"/>
      <c r="D143" s="226" t="s">
        <v>129</v>
      </c>
      <c r="E143" s="233" t="s">
        <v>1</v>
      </c>
      <c r="F143" s="234" t="s">
        <v>158</v>
      </c>
      <c r="G143" s="232"/>
      <c r="H143" s="235">
        <v>2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129</v>
      </c>
      <c r="AU143" s="241" t="s">
        <v>85</v>
      </c>
      <c r="AV143" s="13" t="s">
        <v>85</v>
      </c>
      <c r="AW143" s="13" t="s">
        <v>32</v>
      </c>
      <c r="AX143" s="13" t="s">
        <v>81</v>
      </c>
      <c r="AY143" s="241" t="s">
        <v>119</v>
      </c>
    </row>
    <row r="144" s="2" customFormat="1" ht="33" customHeight="1">
      <c r="A144" s="37"/>
      <c r="B144" s="38"/>
      <c r="C144" s="212" t="s">
        <v>159</v>
      </c>
      <c r="D144" s="212" t="s">
        <v>121</v>
      </c>
      <c r="E144" s="213" t="s">
        <v>160</v>
      </c>
      <c r="F144" s="214" t="s">
        <v>161</v>
      </c>
      <c r="G144" s="215" t="s">
        <v>162</v>
      </c>
      <c r="H144" s="216">
        <v>13.266</v>
      </c>
      <c r="I144" s="217"/>
      <c r="J144" s="218">
        <f>ROUND(I144*H144,2)</f>
        <v>0</v>
      </c>
      <c r="K144" s="219"/>
      <c r="L144" s="43"/>
      <c r="M144" s="220" t="s">
        <v>1</v>
      </c>
      <c r="N144" s="221" t="s">
        <v>41</v>
      </c>
      <c r="O144" s="90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125</v>
      </c>
      <c r="AT144" s="224" t="s">
        <v>121</v>
      </c>
      <c r="AU144" s="224" t="s">
        <v>85</v>
      </c>
      <c r="AY144" s="16" t="s">
        <v>119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81</v>
      </c>
      <c r="BK144" s="225">
        <f>ROUND(I144*H144,2)</f>
        <v>0</v>
      </c>
      <c r="BL144" s="16" t="s">
        <v>125</v>
      </c>
      <c r="BM144" s="224" t="s">
        <v>163</v>
      </c>
    </row>
    <row r="145" s="2" customFormat="1">
      <c r="A145" s="37"/>
      <c r="B145" s="38"/>
      <c r="C145" s="39"/>
      <c r="D145" s="226" t="s">
        <v>127</v>
      </c>
      <c r="E145" s="39"/>
      <c r="F145" s="227" t="s">
        <v>164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127</v>
      </c>
      <c r="AU145" s="16" t="s">
        <v>85</v>
      </c>
    </row>
    <row r="146" s="13" customFormat="1">
      <c r="A146" s="13"/>
      <c r="B146" s="231"/>
      <c r="C146" s="232"/>
      <c r="D146" s="226" t="s">
        <v>129</v>
      </c>
      <c r="E146" s="233" t="s">
        <v>83</v>
      </c>
      <c r="F146" s="234" t="s">
        <v>165</v>
      </c>
      <c r="G146" s="232"/>
      <c r="H146" s="235">
        <v>13.266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129</v>
      </c>
      <c r="AU146" s="241" t="s">
        <v>85</v>
      </c>
      <c r="AV146" s="13" t="s">
        <v>85</v>
      </c>
      <c r="AW146" s="13" t="s">
        <v>32</v>
      </c>
      <c r="AX146" s="13" t="s">
        <v>81</v>
      </c>
      <c r="AY146" s="241" t="s">
        <v>119</v>
      </c>
    </row>
    <row r="147" s="2" customFormat="1" ht="37.8" customHeight="1">
      <c r="A147" s="37"/>
      <c r="B147" s="38"/>
      <c r="C147" s="212" t="s">
        <v>166</v>
      </c>
      <c r="D147" s="212" t="s">
        <v>121</v>
      </c>
      <c r="E147" s="213" t="s">
        <v>167</v>
      </c>
      <c r="F147" s="214" t="s">
        <v>168</v>
      </c>
      <c r="G147" s="215" t="s">
        <v>162</v>
      </c>
      <c r="H147" s="216">
        <v>8.516</v>
      </c>
      <c r="I147" s="217"/>
      <c r="J147" s="218">
        <f>ROUND(I147*H147,2)</f>
        <v>0</v>
      </c>
      <c r="K147" s="219"/>
      <c r="L147" s="43"/>
      <c r="M147" s="220" t="s">
        <v>1</v>
      </c>
      <c r="N147" s="221" t="s">
        <v>41</v>
      </c>
      <c r="O147" s="90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125</v>
      </c>
      <c r="AT147" s="224" t="s">
        <v>121</v>
      </c>
      <c r="AU147" s="224" t="s">
        <v>85</v>
      </c>
      <c r="AY147" s="16" t="s">
        <v>119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81</v>
      </c>
      <c r="BK147" s="225">
        <f>ROUND(I147*H147,2)</f>
        <v>0</v>
      </c>
      <c r="BL147" s="16" t="s">
        <v>125</v>
      </c>
      <c r="BM147" s="224" t="s">
        <v>169</v>
      </c>
    </row>
    <row r="148" s="2" customFormat="1">
      <c r="A148" s="37"/>
      <c r="B148" s="38"/>
      <c r="C148" s="39"/>
      <c r="D148" s="226" t="s">
        <v>127</v>
      </c>
      <c r="E148" s="39"/>
      <c r="F148" s="227" t="s">
        <v>170</v>
      </c>
      <c r="G148" s="39"/>
      <c r="H148" s="39"/>
      <c r="I148" s="228"/>
      <c r="J148" s="39"/>
      <c r="K148" s="39"/>
      <c r="L148" s="43"/>
      <c r="M148" s="229"/>
      <c r="N148" s="23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85</v>
      </c>
    </row>
    <row r="149" s="13" customFormat="1">
      <c r="A149" s="13"/>
      <c r="B149" s="231"/>
      <c r="C149" s="232"/>
      <c r="D149" s="226" t="s">
        <v>129</v>
      </c>
      <c r="E149" s="233" t="s">
        <v>1</v>
      </c>
      <c r="F149" s="234" t="s">
        <v>83</v>
      </c>
      <c r="G149" s="232"/>
      <c r="H149" s="235">
        <v>13.266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129</v>
      </c>
      <c r="AU149" s="241" t="s">
        <v>85</v>
      </c>
      <c r="AV149" s="13" t="s">
        <v>85</v>
      </c>
      <c r="AW149" s="13" t="s">
        <v>32</v>
      </c>
      <c r="AX149" s="13" t="s">
        <v>76</v>
      </c>
      <c r="AY149" s="241" t="s">
        <v>119</v>
      </c>
    </row>
    <row r="150" s="13" customFormat="1">
      <c r="A150" s="13"/>
      <c r="B150" s="231"/>
      <c r="C150" s="232"/>
      <c r="D150" s="226" t="s">
        <v>129</v>
      </c>
      <c r="E150" s="233" t="s">
        <v>1</v>
      </c>
      <c r="F150" s="234" t="s">
        <v>171</v>
      </c>
      <c r="G150" s="232"/>
      <c r="H150" s="235">
        <v>-1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129</v>
      </c>
      <c r="AU150" s="241" t="s">
        <v>85</v>
      </c>
      <c r="AV150" s="13" t="s">
        <v>85</v>
      </c>
      <c r="AW150" s="13" t="s">
        <v>32</v>
      </c>
      <c r="AX150" s="13" t="s">
        <v>76</v>
      </c>
      <c r="AY150" s="241" t="s">
        <v>119</v>
      </c>
    </row>
    <row r="151" s="13" customFormat="1">
      <c r="A151" s="13"/>
      <c r="B151" s="231"/>
      <c r="C151" s="232"/>
      <c r="D151" s="226" t="s">
        <v>129</v>
      </c>
      <c r="E151" s="233" t="s">
        <v>1</v>
      </c>
      <c r="F151" s="234" t="s">
        <v>172</v>
      </c>
      <c r="G151" s="232"/>
      <c r="H151" s="235">
        <v>-3.75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129</v>
      </c>
      <c r="AU151" s="241" t="s">
        <v>85</v>
      </c>
      <c r="AV151" s="13" t="s">
        <v>85</v>
      </c>
      <c r="AW151" s="13" t="s">
        <v>32</v>
      </c>
      <c r="AX151" s="13" t="s">
        <v>76</v>
      </c>
      <c r="AY151" s="241" t="s">
        <v>119</v>
      </c>
    </row>
    <row r="152" s="14" customFormat="1">
      <c r="A152" s="14"/>
      <c r="B152" s="242"/>
      <c r="C152" s="243"/>
      <c r="D152" s="226" t="s">
        <v>129</v>
      </c>
      <c r="E152" s="244" t="s">
        <v>1</v>
      </c>
      <c r="F152" s="245" t="s">
        <v>132</v>
      </c>
      <c r="G152" s="243"/>
      <c r="H152" s="246">
        <v>8.516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129</v>
      </c>
      <c r="AU152" s="252" t="s">
        <v>85</v>
      </c>
      <c r="AV152" s="14" t="s">
        <v>125</v>
      </c>
      <c r="AW152" s="14" t="s">
        <v>32</v>
      </c>
      <c r="AX152" s="14" t="s">
        <v>81</v>
      </c>
      <c r="AY152" s="252" t="s">
        <v>119</v>
      </c>
    </row>
    <row r="153" s="2" customFormat="1" ht="37.8" customHeight="1">
      <c r="A153" s="37"/>
      <c r="B153" s="38"/>
      <c r="C153" s="212" t="s">
        <v>173</v>
      </c>
      <c r="D153" s="212" t="s">
        <v>121</v>
      </c>
      <c r="E153" s="213" t="s">
        <v>174</v>
      </c>
      <c r="F153" s="214" t="s">
        <v>175</v>
      </c>
      <c r="G153" s="215" t="s">
        <v>162</v>
      </c>
      <c r="H153" s="216">
        <v>110.708</v>
      </c>
      <c r="I153" s="217"/>
      <c r="J153" s="218">
        <f>ROUND(I153*H153,2)</f>
        <v>0</v>
      </c>
      <c r="K153" s="219"/>
      <c r="L153" s="43"/>
      <c r="M153" s="220" t="s">
        <v>1</v>
      </c>
      <c r="N153" s="221" t="s">
        <v>41</v>
      </c>
      <c r="O153" s="90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4" t="s">
        <v>125</v>
      </c>
      <c r="AT153" s="224" t="s">
        <v>121</v>
      </c>
      <c r="AU153" s="224" t="s">
        <v>85</v>
      </c>
      <c r="AY153" s="16" t="s">
        <v>119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81</v>
      </c>
      <c r="BK153" s="225">
        <f>ROUND(I153*H153,2)</f>
        <v>0</v>
      </c>
      <c r="BL153" s="16" t="s">
        <v>125</v>
      </c>
      <c r="BM153" s="224" t="s">
        <v>176</v>
      </c>
    </row>
    <row r="154" s="2" customFormat="1">
      <c r="A154" s="37"/>
      <c r="B154" s="38"/>
      <c r="C154" s="39"/>
      <c r="D154" s="226" t="s">
        <v>127</v>
      </c>
      <c r="E154" s="39"/>
      <c r="F154" s="227" t="s">
        <v>177</v>
      </c>
      <c r="G154" s="39"/>
      <c r="H154" s="39"/>
      <c r="I154" s="228"/>
      <c r="J154" s="39"/>
      <c r="K154" s="39"/>
      <c r="L154" s="43"/>
      <c r="M154" s="229"/>
      <c r="N154" s="23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127</v>
      </c>
      <c r="AU154" s="16" t="s">
        <v>85</v>
      </c>
    </row>
    <row r="155" s="13" customFormat="1">
      <c r="A155" s="13"/>
      <c r="B155" s="231"/>
      <c r="C155" s="232"/>
      <c r="D155" s="226" t="s">
        <v>129</v>
      </c>
      <c r="E155" s="233" t="s">
        <v>1</v>
      </c>
      <c r="F155" s="234" t="s">
        <v>83</v>
      </c>
      <c r="G155" s="232"/>
      <c r="H155" s="235">
        <v>13.266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129</v>
      </c>
      <c r="AU155" s="241" t="s">
        <v>85</v>
      </c>
      <c r="AV155" s="13" t="s">
        <v>85</v>
      </c>
      <c r="AW155" s="13" t="s">
        <v>32</v>
      </c>
      <c r="AX155" s="13" t="s">
        <v>76</v>
      </c>
      <c r="AY155" s="241" t="s">
        <v>119</v>
      </c>
    </row>
    <row r="156" s="13" customFormat="1">
      <c r="A156" s="13"/>
      <c r="B156" s="231"/>
      <c r="C156" s="232"/>
      <c r="D156" s="226" t="s">
        <v>129</v>
      </c>
      <c r="E156" s="233" t="s">
        <v>1</v>
      </c>
      <c r="F156" s="234" t="s">
        <v>171</v>
      </c>
      <c r="G156" s="232"/>
      <c r="H156" s="235">
        <v>-1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129</v>
      </c>
      <c r="AU156" s="241" t="s">
        <v>85</v>
      </c>
      <c r="AV156" s="13" t="s">
        <v>85</v>
      </c>
      <c r="AW156" s="13" t="s">
        <v>32</v>
      </c>
      <c r="AX156" s="13" t="s">
        <v>76</v>
      </c>
      <c r="AY156" s="241" t="s">
        <v>119</v>
      </c>
    </row>
    <row r="157" s="13" customFormat="1">
      <c r="A157" s="13"/>
      <c r="B157" s="231"/>
      <c r="C157" s="232"/>
      <c r="D157" s="226" t="s">
        <v>129</v>
      </c>
      <c r="E157" s="233" t="s">
        <v>1</v>
      </c>
      <c r="F157" s="234" t="s">
        <v>172</v>
      </c>
      <c r="G157" s="232"/>
      <c r="H157" s="235">
        <v>-3.75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129</v>
      </c>
      <c r="AU157" s="241" t="s">
        <v>85</v>
      </c>
      <c r="AV157" s="13" t="s">
        <v>85</v>
      </c>
      <c r="AW157" s="13" t="s">
        <v>32</v>
      </c>
      <c r="AX157" s="13" t="s">
        <v>76</v>
      </c>
      <c r="AY157" s="241" t="s">
        <v>119</v>
      </c>
    </row>
    <row r="158" s="14" customFormat="1">
      <c r="A158" s="14"/>
      <c r="B158" s="242"/>
      <c r="C158" s="243"/>
      <c r="D158" s="226" t="s">
        <v>129</v>
      </c>
      <c r="E158" s="244" t="s">
        <v>1</v>
      </c>
      <c r="F158" s="245" t="s">
        <v>132</v>
      </c>
      <c r="G158" s="243"/>
      <c r="H158" s="246">
        <v>8.516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129</v>
      </c>
      <c r="AU158" s="252" t="s">
        <v>85</v>
      </c>
      <c r="AV158" s="14" t="s">
        <v>125</v>
      </c>
      <c r="AW158" s="14" t="s">
        <v>32</v>
      </c>
      <c r="AX158" s="14" t="s">
        <v>81</v>
      </c>
      <c r="AY158" s="252" t="s">
        <v>119</v>
      </c>
    </row>
    <row r="159" s="13" customFormat="1">
      <c r="A159" s="13"/>
      <c r="B159" s="231"/>
      <c r="C159" s="232"/>
      <c r="D159" s="226" t="s">
        <v>129</v>
      </c>
      <c r="E159" s="232"/>
      <c r="F159" s="234" t="s">
        <v>178</v>
      </c>
      <c r="G159" s="232"/>
      <c r="H159" s="235">
        <v>110.708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129</v>
      </c>
      <c r="AU159" s="241" t="s">
        <v>85</v>
      </c>
      <c r="AV159" s="13" t="s">
        <v>85</v>
      </c>
      <c r="AW159" s="13" t="s">
        <v>4</v>
      </c>
      <c r="AX159" s="13" t="s">
        <v>81</v>
      </c>
      <c r="AY159" s="241" t="s">
        <v>119</v>
      </c>
    </row>
    <row r="160" s="2" customFormat="1" ht="16.5" customHeight="1">
      <c r="A160" s="37"/>
      <c r="B160" s="38"/>
      <c r="C160" s="212" t="s">
        <v>179</v>
      </c>
      <c r="D160" s="212" t="s">
        <v>121</v>
      </c>
      <c r="E160" s="213" t="s">
        <v>180</v>
      </c>
      <c r="F160" s="214" t="s">
        <v>181</v>
      </c>
      <c r="G160" s="215" t="s">
        <v>162</v>
      </c>
      <c r="H160" s="216">
        <v>1</v>
      </c>
      <c r="I160" s="217"/>
      <c r="J160" s="218">
        <f>ROUND(I160*H160,2)</f>
        <v>0</v>
      </c>
      <c r="K160" s="219"/>
      <c r="L160" s="43"/>
      <c r="M160" s="220" t="s">
        <v>1</v>
      </c>
      <c r="N160" s="221" t="s">
        <v>41</v>
      </c>
      <c r="O160" s="90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4" t="s">
        <v>125</v>
      </c>
      <c r="AT160" s="224" t="s">
        <v>121</v>
      </c>
      <c r="AU160" s="224" t="s">
        <v>85</v>
      </c>
      <c r="AY160" s="16" t="s">
        <v>119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81</v>
      </c>
      <c r="BK160" s="225">
        <f>ROUND(I160*H160,2)</f>
        <v>0</v>
      </c>
      <c r="BL160" s="16" t="s">
        <v>125</v>
      </c>
      <c r="BM160" s="224" t="s">
        <v>182</v>
      </c>
    </row>
    <row r="161" s="2" customFormat="1">
      <c r="A161" s="37"/>
      <c r="B161" s="38"/>
      <c r="C161" s="39"/>
      <c r="D161" s="226" t="s">
        <v>127</v>
      </c>
      <c r="E161" s="39"/>
      <c r="F161" s="227" t="s">
        <v>183</v>
      </c>
      <c r="G161" s="39"/>
      <c r="H161" s="39"/>
      <c r="I161" s="228"/>
      <c r="J161" s="39"/>
      <c r="K161" s="39"/>
      <c r="L161" s="43"/>
      <c r="M161" s="229"/>
      <c r="N161" s="23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85</v>
      </c>
    </row>
    <row r="162" s="13" customFormat="1">
      <c r="A162" s="13"/>
      <c r="B162" s="231"/>
      <c r="C162" s="232"/>
      <c r="D162" s="226" t="s">
        <v>129</v>
      </c>
      <c r="E162" s="233" t="s">
        <v>86</v>
      </c>
      <c r="F162" s="234" t="s">
        <v>184</v>
      </c>
      <c r="G162" s="232"/>
      <c r="H162" s="235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129</v>
      </c>
      <c r="AU162" s="241" t="s">
        <v>85</v>
      </c>
      <c r="AV162" s="13" t="s">
        <v>85</v>
      </c>
      <c r="AW162" s="13" t="s">
        <v>32</v>
      </c>
      <c r="AX162" s="13" t="s">
        <v>81</v>
      </c>
      <c r="AY162" s="241" t="s">
        <v>119</v>
      </c>
    </row>
    <row r="163" s="2" customFormat="1" ht="37.8" customHeight="1">
      <c r="A163" s="37"/>
      <c r="B163" s="38"/>
      <c r="C163" s="212" t="s">
        <v>185</v>
      </c>
      <c r="D163" s="212" t="s">
        <v>121</v>
      </c>
      <c r="E163" s="213" t="s">
        <v>186</v>
      </c>
      <c r="F163" s="214" t="s">
        <v>187</v>
      </c>
      <c r="G163" s="215" t="s">
        <v>124</v>
      </c>
      <c r="H163" s="216">
        <v>25</v>
      </c>
      <c r="I163" s="217"/>
      <c r="J163" s="218">
        <f>ROUND(I163*H163,2)</f>
        <v>0</v>
      </c>
      <c r="K163" s="219"/>
      <c r="L163" s="43"/>
      <c r="M163" s="220" t="s">
        <v>1</v>
      </c>
      <c r="N163" s="221" t="s">
        <v>41</v>
      </c>
      <c r="O163" s="90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125</v>
      </c>
      <c r="AT163" s="224" t="s">
        <v>121</v>
      </c>
      <c r="AU163" s="224" t="s">
        <v>85</v>
      </c>
      <c r="AY163" s="16" t="s">
        <v>119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81</v>
      </c>
      <c r="BK163" s="225">
        <f>ROUND(I163*H163,2)</f>
        <v>0</v>
      </c>
      <c r="BL163" s="16" t="s">
        <v>125</v>
      </c>
      <c r="BM163" s="224" t="s">
        <v>188</v>
      </c>
    </row>
    <row r="164" s="2" customFormat="1">
      <c r="A164" s="37"/>
      <c r="B164" s="38"/>
      <c r="C164" s="39"/>
      <c r="D164" s="226" t="s">
        <v>127</v>
      </c>
      <c r="E164" s="39"/>
      <c r="F164" s="227" t="s">
        <v>189</v>
      </c>
      <c r="G164" s="39"/>
      <c r="H164" s="39"/>
      <c r="I164" s="228"/>
      <c r="J164" s="39"/>
      <c r="K164" s="39"/>
      <c r="L164" s="43"/>
      <c r="M164" s="229"/>
      <c r="N164" s="23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85</v>
      </c>
    </row>
    <row r="165" s="2" customFormat="1" ht="24.15" customHeight="1">
      <c r="A165" s="37"/>
      <c r="B165" s="38"/>
      <c r="C165" s="212" t="s">
        <v>190</v>
      </c>
      <c r="D165" s="212" t="s">
        <v>121</v>
      </c>
      <c r="E165" s="213" t="s">
        <v>191</v>
      </c>
      <c r="F165" s="214" t="s">
        <v>192</v>
      </c>
      <c r="G165" s="215" t="s">
        <v>124</v>
      </c>
      <c r="H165" s="216">
        <v>25</v>
      </c>
      <c r="I165" s="217"/>
      <c r="J165" s="218">
        <f>ROUND(I165*H165,2)</f>
        <v>0</v>
      </c>
      <c r="K165" s="219"/>
      <c r="L165" s="43"/>
      <c r="M165" s="220" t="s">
        <v>1</v>
      </c>
      <c r="N165" s="221" t="s">
        <v>41</v>
      </c>
      <c r="O165" s="90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4" t="s">
        <v>125</v>
      </c>
      <c r="AT165" s="224" t="s">
        <v>121</v>
      </c>
      <c r="AU165" s="224" t="s">
        <v>85</v>
      </c>
      <c r="AY165" s="16" t="s">
        <v>119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6" t="s">
        <v>81</v>
      </c>
      <c r="BK165" s="225">
        <f>ROUND(I165*H165,2)</f>
        <v>0</v>
      </c>
      <c r="BL165" s="16" t="s">
        <v>125</v>
      </c>
      <c r="BM165" s="224" t="s">
        <v>193</v>
      </c>
    </row>
    <row r="166" s="2" customFormat="1">
      <c r="A166" s="37"/>
      <c r="B166" s="38"/>
      <c r="C166" s="39"/>
      <c r="D166" s="226" t="s">
        <v>127</v>
      </c>
      <c r="E166" s="39"/>
      <c r="F166" s="227" t="s">
        <v>194</v>
      </c>
      <c r="G166" s="39"/>
      <c r="H166" s="39"/>
      <c r="I166" s="228"/>
      <c r="J166" s="39"/>
      <c r="K166" s="39"/>
      <c r="L166" s="43"/>
      <c r="M166" s="229"/>
      <c r="N166" s="23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127</v>
      </c>
      <c r="AU166" s="16" t="s">
        <v>85</v>
      </c>
    </row>
    <row r="167" s="2" customFormat="1" ht="16.5" customHeight="1">
      <c r="A167" s="37"/>
      <c r="B167" s="38"/>
      <c r="C167" s="253" t="s">
        <v>195</v>
      </c>
      <c r="D167" s="253" t="s">
        <v>196</v>
      </c>
      <c r="E167" s="254" t="s">
        <v>197</v>
      </c>
      <c r="F167" s="255" t="s">
        <v>198</v>
      </c>
      <c r="G167" s="256" t="s">
        <v>199</v>
      </c>
      <c r="H167" s="257">
        <v>0.75</v>
      </c>
      <c r="I167" s="258"/>
      <c r="J167" s="259">
        <f>ROUND(I167*H167,2)</f>
        <v>0</v>
      </c>
      <c r="K167" s="260"/>
      <c r="L167" s="261"/>
      <c r="M167" s="262" t="s">
        <v>1</v>
      </c>
      <c r="N167" s="263" t="s">
        <v>41</v>
      </c>
      <c r="O167" s="90"/>
      <c r="P167" s="222">
        <f>O167*H167</f>
        <v>0</v>
      </c>
      <c r="Q167" s="222">
        <v>0.001</v>
      </c>
      <c r="R167" s="222">
        <f>Q167*H167</f>
        <v>0.00075000000000000002</v>
      </c>
      <c r="S167" s="222">
        <v>0</v>
      </c>
      <c r="T167" s="22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4" t="s">
        <v>166</v>
      </c>
      <c r="AT167" s="224" t="s">
        <v>196</v>
      </c>
      <c r="AU167" s="224" t="s">
        <v>85</v>
      </c>
      <c r="AY167" s="16" t="s">
        <v>119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81</v>
      </c>
      <c r="BK167" s="225">
        <f>ROUND(I167*H167,2)</f>
        <v>0</v>
      </c>
      <c r="BL167" s="16" t="s">
        <v>125</v>
      </c>
      <c r="BM167" s="224" t="s">
        <v>200</v>
      </c>
    </row>
    <row r="168" s="2" customFormat="1">
      <c r="A168" s="37"/>
      <c r="B168" s="38"/>
      <c r="C168" s="39"/>
      <c r="D168" s="226" t="s">
        <v>127</v>
      </c>
      <c r="E168" s="39"/>
      <c r="F168" s="227" t="s">
        <v>198</v>
      </c>
      <c r="G168" s="39"/>
      <c r="H168" s="39"/>
      <c r="I168" s="228"/>
      <c r="J168" s="39"/>
      <c r="K168" s="39"/>
      <c r="L168" s="43"/>
      <c r="M168" s="229"/>
      <c r="N168" s="23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85</v>
      </c>
    </row>
    <row r="169" s="13" customFormat="1">
      <c r="A169" s="13"/>
      <c r="B169" s="231"/>
      <c r="C169" s="232"/>
      <c r="D169" s="226" t="s">
        <v>129</v>
      </c>
      <c r="E169" s="232"/>
      <c r="F169" s="234" t="s">
        <v>201</v>
      </c>
      <c r="G169" s="232"/>
      <c r="H169" s="235">
        <v>0.75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129</v>
      </c>
      <c r="AU169" s="241" t="s">
        <v>85</v>
      </c>
      <c r="AV169" s="13" t="s">
        <v>85</v>
      </c>
      <c r="AW169" s="13" t="s">
        <v>4</v>
      </c>
      <c r="AX169" s="13" t="s">
        <v>81</v>
      </c>
      <c r="AY169" s="241" t="s">
        <v>119</v>
      </c>
    </row>
    <row r="170" s="2" customFormat="1" ht="24.15" customHeight="1">
      <c r="A170" s="37"/>
      <c r="B170" s="38"/>
      <c r="C170" s="212" t="s">
        <v>202</v>
      </c>
      <c r="D170" s="212" t="s">
        <v>121</v>
      </c>
      <c r="E170" s="213" t="s">
        <v>203</v>
      </c>
      <c r="F170" s="214" t="s">
        <v>204</v>
      </c>
      <c r="G170" s="215" t="s">
        <v>124</v>
      </c>
      <c r="H170" s="216">
        <v>44.219999999999999</v>
      </c>
      <c r="I170" s="217"/>
      <c r="J170" s="218">
        <f>ROUND(I170*H170,2)</f>
        <v>0</v>
      </c>
      <c r="K170" s="219"/>
      <c r="L170" s="43"/>
      <c r="M170" s="220" t="s">
        <v>1</v>
      </c>
      <c r="N170" s="221" t="s">
        <v>41</v>
      </c>
      <c r="O170" s="90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4" t="s">
        <v>125</v>
      </c>
      <c r="AT170" s="224" t="s">
        <v>121</v>
      </c>
      <c r="AU170" s="224" t="s">
        <v>85</v>
      </c>
      <c r="AY170" s="16" t="s">
        <v>119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81</v>
      </c>
      <c r="BK170" s="225">
        <f>ROUND(I170*H170,2)</f>
        <v>0</v>
      </c>
      <c r="BL170" s="16" t="s">
        <v>125</v>
      </c>
      <c r="BM170" s="224" t="s">
        <v>205</v>
      </c>
    </row>
    <row r="171" s="2" customFormat="1">
      <c r="A171" s="37"/>
      <c r="B171" s="38"/>
      <c r="C171" s="39"/>
      <c r="D171" s="226" t="s">
        <v>127</v>
      </c>
      <c r="E171" s="39"/>
      <c r="F171" s="227" t="s">
        <v>206</v>
      </c>
      <c r="G171" s="39"/>
      <c r="H171" s="39"/>
      <c r="I171" s="228"/>
      <c r="J171" s="39"/>
      <c r="K171" s="39"/>
      <c r="L171" s="43"/>
      <c r="M171" s="229"/>
      <c r="N171" s="23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85</v>
      </c>
    </row>
    <row r="172" s="13" customFormat="1">
      <c r="A172" s="13"/>
      <c r="B172" s="231"/>
      <c r="C172" s="232"/>
      <c r="D172" s="226" t="s">
        <v>129</v>
      </c>
      <c r="E172" s="232"/>
      <c r="F172" s="234" t="s">
        <v>207</v>
      </c>
      <c r="G172" s="232"/>
      <c r="H172" s="235">
        <v>44.219999999999999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129</v>
      </c>
      <c r="AU172" s="241" t="s">
        <v>85</v>
      </c>
      <c r="AV172" s="13" t="s">
        <v>85</v>
      </c>
      <c r="AW172" s="13" t="s">
        <v>4</v>
      </c>
      <c r="AX172" s="13" t="s">
        <v>81</v>
      </c>
      <c r="AY172" s="241" t="s">
        <v>119</v>
      </c>
    </row>
    <row r="173" s="12" customFormat="1" ht="22.8" customHeight="1">
      <c r="A173" s="12"/>
      <c r="B173" s="196"/>
      <c r="C173" s="197"/>
      <c r="D173" s="198" t="s">
        <v>75</v>
      </c>
      <c r="E173" s="210" t="s">
        <v>146</v>
      </c>
      <c r="F173" s="210" t="s">
        <v>208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SUM(P174:P207)</f>
        <v>0</v>
      </c>
      <c r="Q173" s="204"/>
      <c r="R173" s="205">
        <f>SUM(R174:R207)</f>
        <v>38.351681999999997</v>
      </c>
      <c r="S173" s="204"/>
      <c r="T173" s="206">
        <f>SUM(T174:T207)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7" t="s">
        <v>81</v>
      </c>
      <c r="AT173" s="208" t="s">
        <v>75</v>
      </c>
      <c r="AU173" s="208" t="s">
        <v>81</v>
      </c>
      <c r="AY173" s="207" t="s">
        <v>119</v>
      </c>
      <c r="BK173" s="209">
        <f>SUM(BK174:BK207)</f>
        <v>0</v>
      </c>
    </row>
    <row r="174" s="2" customFormat="1" ht="16.5" customHeight="1">
      <c r="A174" s="37"/>
      <c r="B174" s="38"/>
      <c r="C174" s="212" t="s">
        <v>8</v>
      </c>
      <c r="D174" s="212" t="s">
        <v>121</v>
      </c>
      <c r="E174" s="213" t="s">
        <v>209</v>
      </c>
      <c r="F174" s="214" t="s">
        <v>210</v>
      </c>
      <c r="G174" s="215" t="s">
        <v>124</v>
      </c>
      <c r="H174" s="216">
        <v>40.200000000000003</v>
      </c>
      <c r="I174" s="217"/>
      <c r="J174" s="218">
        <f>ROUND(I174*H174,2)</f>
        <v>0</v>
      </c>
      <c r="K174" s="219"/>
      <c r="L174" s="43"/>
      <c r="M174" s="220" t="s">
        <v>1</v>
      </c>
      <c r="N174" s="221" t="s">
        <v>41</v>
      </c>
      <c r="O174" s="90"/>
      <c r="P174" s="222">
        <f>O174*H174</f>
        <v>0</v>
      </c>
      <c r="Q174" s="222">
        <v>0.091999999999999998</v>
      </c>
      <c r="R174" s="222">
        <f>Q174*H174</f>
        <v>3.6984000000000004</v>
      </c>
      <c r="S174" s="222">
        <v>0</v>
      </c>
      <c r="T174" s="22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4" t="s">
        <v>125</v>
      </c>
      <c r="AT174" s="224" t="s">
        <v>121</v>
      </c>
      <c r="AU174" s="224" t="s">
        <v>85</v>
      </c>
      <c r="AY174" s="16" t="s">
        <v>119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81</v>
      </c>
      <c r="BK174" s="225">
        <f>ROUND(I174*H174,2)</f>
        <v>0</v>
      </c>
      <c r="BL174" s="16" t="s">
        <v>125</v>
      </c>
      <c r="BM174" s="224" t="s">
        <v>211</v>
      </c>
    </row>
    <row r="175" s="2" customFormat="1">
      <c r="A175" s="37"/>
      <c r="B175" s="38"/>
      <c r="C175" s="39"/>
      <c r="D175" s="226" t="s">
        <v>127</v>
      </c>
      <c r="E175" s="39"/>
      <c r="F175" s="227" t="s">
        <v>212</v>
      </c>
      <c r="G175" s="39"/>
      <c r="H175" s="39"/>
      <c r="I175" s="228"/>
      <c r="J175" s="39"/>
      <c r="K175" s="39"/>
      <c r="L175" s="43"/>
      <c r="M175" s="229"/>
      <c r="N175" s="23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127</v>
      </c>
      <c r="AU175" s="16" t="s">
        <v>85</v>
      </c>
    </row>
    <row r="176" s="2" customFormat="1" ht="21.75" customHeight="1">
      <c r="A176" s="37"/>
      <c r="B176" s="38"/>
      <c r="C176" s="212" t="s">
        <v>213</v>
      </c>
      <c r="D176" s="212" t="s">
        <v>121</v>
      </c>
      <c r="E176" s="213" t="s">
        <v>214</v>
      </c>
      <c r="F176" s="214" t="s">
        <v>215</v>
      </c>
      <c r="G176" s="215" t="s">
        <v>124</v>
      </c>
      <c r="H176" s="216">
        <v>5</v>
      </c>
      <c r="I176" s="217"/>
      <c r="J176" s="218">
        <f>ROUND(I176*H176,2)</f>
        <v>0</v>
      </c>
      <c r="K176" s="219"/>
      <c r="L176" s="43"/>
      <c r="M176" s="220" t="s">
        <v>1</v>
      </c>
      <c r="N176" s="221" t="s">
        <v>41</v>
      </c>
      <c r="O176" s="90"/>
      <c r="P176" s="222">
        <f>O176*H176</f>
        <v>0</v>
      </c>
      <c r="Q176" s="222">
        <v>0.23000000000000001</v>
      </c>
      <c r="R176" s="222">
        <f>Q176*H176</f>
        <v>1.1500000000000001</v>
      </c>
      <c r="S176" s="222">
        <v>0</v>
      </c>
      <c r="T176" s="22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4" t="s">
        <v>125</v>
      </c>
      <c r="AT176" s="224" t="s">
        <v>121</v>
      </c>
      <c r="AU176" s="224" t="s">
        <v>85</v>
      </c>
      <c r="AY176" s="16" t="s">
        <v>119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6" t="s">
        <v>81</v>
      </c>
      <c r="BK176" s="225">
        <f>ROUND(I176*H176,2)</f>
        <v>0</v>
      </c>
      <c r="BL176" s="16" t="s">
        <v>125</v>
      </c>
      <c r="BM176" s="224" t="s">
        <v>216</v>
      </c>
    </row>
    <row r="177" s="2" customFormat="1">
      <c r="A177" s="37"/>
      <c r="B177" s="38"/>
      <c r="C177" s="39"/>
      <c r="D177" s="226" t="s">
        <v>127</v>
      </c>
      <c r="E177" s="39"/>
      <c r="F177" s="227" t="s">
        <v>217</v>
      </c>
      <c r="G177" s="39"/>
      <c r="H177" s="39"/>
      <c r="I177" s="228"/>
      <c r="J177" s="39"/>
      <c r="K177" s="39"/>
      <c r="L177" s="43"/>
      <c r="M177" s="229"/>
      <c r="N177" s="23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127</v>
      </c>
      <c r="AU177" s="16" t="s">
        <v>85</v>
      </c>
    </row>
    <row r="178" s="13" customFormat="1">
      <c r="A178" s="13"/>
      <c r="B178" s="231"/>
      <c r="C178" s="232"/>
      <c r="D178" s="226" t="s">
        <v>129</v>
      </c>
      <c r="E178" s="233" t="s">
        <v>1</v>
      </c>
      <c r="F178" s="234" t="s">
        <v>218</v>
      </c>
      <c r="G178" s="232"/>
      <c r="H178" s="235">
        <v>5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129</v>
      </c>
      <c r="AU178" s="241" t="s">
        <v>85</v>
      </c>
      <c r="AV178" s="13" t="s">
        <v>85</v>
      </c>
      <c r="AW178" s="13" t="s">
        <v>32</v>
      </c>
      <c r="AX178" s="13" t="s">
        <v>81</v>
      </c>
      <c r="AY178" s="241" t="s">
        <v>119</v>
      </c>
    </row>
    <row r="179" s="2" customFormat="1" ht="21.75" customHeight="1">
      <c r="A179" s="37"/>
      <c r="B179" s="38"/>
      <c r="C179" s="212" t="s">
        <v>219</v>
      </c>
      <c r="D179" s="212" t="s">
        <v>121</v>
      </c>
      <c r="E179" s="213" t="s">
        <v>220</v>
      </c>
      <c r="F179" s="214" t="s">
        <v>221</v>
      </c>
      <c r="G179" s="215" t="s">
        <v>124</v>
      </c>
      <c r="H179" s="216">
        <v>44.219999999999999</v>
      </c>
      <c r="I179" s="217"/>
      <c r="J179" s="218">
        <f>ROUND(I179*H179,2)</f>
        <v>0</v>
      </c>
      <c r="K179" s="219"/>
      <c r="L179" s="43"/>
      <c r="M179" s="220" t="s">
        <v>1</v>
      </c>
      <c r="N179" s="221" t="s">
        <v>41</v>
      </c>
      <c r="O179" s="90"/>
      <c r="P179" s="222">
        <f>O179*H179</f>
        <v>0</v>
      </c>
      <c r="Q179" s="222">
        <v>0.46000000000000002</v>
      </c>
      <c r="R179" s="222">
        <f>Q179*H179</f>
        <v>20.341200000000001</v>
      </c>
      <c r="S179" s="222">
        <v>0</v>
      </c>
      <c r="T179" s="22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4" t="s">
        <v>125</v>
      </c>
      <c r="AT179" s="224" t="s">
        <v>121</v>
      </c>
      <c r="AU179" s="224" t="s">
        <v>85</v>
      </c>
      <c r="AY179" s="16" t="s">
        <v>119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81</v>
      </c>
      <c r="BK179" s="225">
        <f>ROUND(I179*H179,2)</f>
        <v>0</v>
      </c>
      <c r="BL179" s="16" t="s">
        <v>125</v>
      </c>
      <c r="BM179" s="224" t="s">
        <v>222</v>
      </c>
    </row>
    <row r="180" s="2" customFormat="1">
      <c r="A180" s="37"/>
      <c r="B180" s="38"/>
      <c r="C180" s="39"/>
      <c r="D180" s="226" t="s">
        <v>127</v>
      </c>
      <c r="E180" s="39"/>
      <c r="F180" s="227" t="s">
        <v>223</v>
      </c>
      <c r="G180" s="39"/>
      <c r="H180" s="39"/>
      <c r="I180" s="228"/>
      <c r="J180" s="39"/>
      <c r="K180" s="39"/>
      <c r="L180" s="43"/>
      <c r="M180" s="229"/>
      <c r="N180" s="23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127</v>
      </c>
      <c r="AU180" s="16" t="s">
        <v>85</v>
      </c>
    </row>
    <row r="181" s="13" customFormat="1">
      <c r="A181" s="13"/>
      <c r="B181" s="231"/>
      <c r="C181" s="232"/>
      <c r="D181" s="226" t="s">
        <v>129</v>
      </c>
      <c r="E181" s="232"/>
      <c r="F181" s="234" t="s">
        <v>207</v>
      </c>
      <c r="G181" s="232"/>
      <c r="H181" s="235">
        <v>44.219999999999999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129</v>
      </c>
      <c r="AU181" s="241" t="s">
        <v>85</v>
      </c>
      <c r="AV181" s="13" t="s">
        <v>85</v>
      </c>
      <c r="AW181" s="13" t="s">
        <v>4</v>
      </c>
      <c r="AX181" s="13" t="s">
        <v>81</v>
      </c>
      <c r="AY181" s="241" t="s">
        <v>119</v>
      </c>
    </row>
    <row r="182" s="2" customFormat="1" ht="24.15" customHeight="1">
      <c r="A182" s="37"/>
      <c r="B182" s="38"/>
      <c r="C182" s="212" t="s">
        <v>224</v>
      </c>
      <c r="D182" s="212" t="s">
        <v>121</v>
      </c>
      <c r="E182" s="213" t="s">
        <v>225</v>
      </c>
      <c r="F182" s="214" t="s">
        <v>226</v>
      </c>
      <c r="G182" s="215" t="s">
        <v>124</v>
      </c>
      <c r="H182" s="216">
        <v>5</v>
      </c>
      <c r="I182" s="217"/>
      <c r="J182" s="218">
        <f>ROUND(I182*H182,2)</f>
        <v>0</v>
      </c>
      <c r="K182" s="219"/>
      <c r="L182" s="43"/>
      <c r="M182" s="220" t="s">
        <v>1</v>
      </c>
      <c r="N182" s="221" t="s">
        <v>41</v>
      </c>
      <c r="O182" s="90"/>
      <c r="P182" s="222">
        <f>O182*H182</f>
        <v>0</v>
      </c>
      <c r="Q182" s="222">
        <v>0.19</v>
      </c>
      <c r="R182" s="222">
        <f>Q182*H182</f>
        <v>0.94999999999999996</v>
      </c>
      <c r="S182" s="222">
        <v>0</v>
      </c>
      <c r="T182" s="22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4" t="s">
        <v>125</v>
      </c>
      <c r="AT182" s="224" t="s">
        <v>121</v>
      </c>
      <c r="AU182" s="224" t="s">
        <v>85</v>
      </c>
      <c r="AY182" s="16" t="s">
        <v>119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81</v>
      </c>
      <c r="BK182" s="225">
        <f>ROUND(I182*H182,2)</f>
        <v>0</v>
      </c>
      <c r="BL182" s="16" t="s">
        <v>125</v>
      </c>
      <c r="BM182" s="224" t="s">
        <v>227</v>
      </c>
    </row>
    <row r="183" s="2" customFormat="1">
      <c r="A183" s="37"/>
      <c r="B183" s="38"/>
      <c r="C183" s="39"/>
      <c r="D183" s="226" t="s">
        <v>127</v>
      </c>
      <c r="E183" s="39"/>
      <c r="F183" s="227" t="s">
        <v>228</v>
      </c>
      <c r="G183" s="39"/>
      <c r="H183" s="39"/>
      <c r="I183" s="228"/>
      <c r="J183" s="39"/>
      <c r="K183" s="39"/>
      <c r="L183" s="43"/>
      <c r="M183" s="229"/>
      <c r="N183" s="23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127</v>
      </c>
      <c r="AU183" s="16" t="s">
        <v>85</v>
      </c>
    </row>
    <row r="184" s="13" customFormat="1">
      <c r="A184" s="13"/>
      <c r="B184" s="231"/>
      <c r="C184" s="232"/>
      <c r="D184" s="226" t="s">
        <v>129</v>
      </c>
      <c r="E184" s="233" t="s">
        <v>1</v>
      </c>
      <c r="F184" s="234" t="s">
        <v>229</v>
      </c>
      <c r="G184" s="232"/>
      <c r="H184" s="235">
        <v>5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129</v>
      </c>
      <c r="AU184" s="241" t="s">
        <v>85</v>
      </c>
      <c r="AV184" s="13" t="s">
        <v>85</v>
      </c>
      <c r="AW184" s="13" t="s">
        <v>32</v>
      </c>
      <c r="AX184" s="13" t="s">
        <v>81</v>
      </c>
      <c r="AY184" s="241" t="s">
        <v>119</v>
      </c>
    </row>
    <row r="185" s="2" customFormat="1" ht="24.15" customHeight="1">
      <c r="A185" s="37"/>
      <c r="B185" s="38"/>
      <c r="C185" s="212" t="s">
        <v>230</v>
      </c>
      <c r="D185" s="212" t="s">
        <v>121</v>
      </c>
      <c r="E185" s="213" t="s">
        <v>231</v>
      </c>
      <c r="F185" s="214" t="s">
        <v>232</v>
      </c>
      <c r="G185" s="215" t="s">
        <v>124</v>
      </c>
      <c r="H185" s="216">
        <v>5</v>
      </c>
      <c r="I185" s="217"/>
      <c r="J185" s="218">
        <f>ROUND(I185*H185,2)</f>
        <v>0</v>
      </c>
      <c r="K185" s="219"/>
      <c r="L185" s="43"/>
      <c r="M185" s="220" t="s">
        <v>1</v>
      </c>
      <c r="N185" s="221" t="s">
        <v>41</v>
      </c>
      <c r="O185" s="90"/>
      <c r="P185" s="222">
        <f>O185*H185</f>
        <v>0</v>
      </c>
      <c r="Q185" s="222">
        <v>0.26375999999999999</v>
      </c>
      <c r="R185" s="222">
        <f>Q185*H185</f>
        <v>1.3188</v>
      </c>
      <c r="S185" s="222">
        <v>0</v>
      </c>
      <c r="T185" s="22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4" t="s">
        <v>125</v>
      </c>
      <c r="AT185" s="224" t="s">
        <v>121</v>
      </c>
      <c r="AU185" s="224" t="s">
        <v>85</v>
      </c>
      <c r="AY185" s="16" t="s">
        <v>119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6" t="s">
        <v>81</v>
      </c>
      <c r="BK185" s="225">
        <f>ROUND(I185*H185,2)</f>
        <v>0</v>
      </c>
      <c r="BL185" s="16" t="s">
        <v>125</v>
      </c>
      <c r="BM185" s="224" t="s">
        <v>233</v>
      </c>
    </row>
    <row r="186" s="2" customFormat="1">
      <c r="A186" s="37"/>
      <c r="B186" s="38"/>
      <c r="C186" s="39"/>
      <c r="D186" s="226" t="s">
        <v>127</v>
      </c>
      <c r="E186" s="39"/>
      <c r="F186" s="227" t="s">
        <v>234</v>
      </c>
      <c r="G186" s="39"/>
      <c r="H186" s="39"/>
      <c r="I186" s="228"/>
      <c r="J186" s="39"/>
      <c r="K186" s="39"/>
      <c r="L186" s="43"/>
      <c r="M186" s="229"/>
      <c r="N186" s="23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127</v>
      </c>
      <c r="AU186" s="16" t="s">
        <v>85</v>
      </c>
    </row>
    <row r="187" s="13" customFormat="1">
      <c r="A187" s="13"/>
      <c r="B187" s="231"/>
      <c r="C187" s="232"/>
      <c r="D187" s="226" t="s">
        <v>129</v>
      </c>
      <c r="E187" s="233" t="s">
        <v>1</v>
      </c>
      <c r="F187" s="234" t="s">
        <v>229</v>
      </c>
      <c r="G187" s="232"/>
      <c r="H187" s="235">
        <v>5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129</v>
      </c>
      <c r="AU187" s="241" t="s">
        <v>85</v>
      </c>
      <c r="AV187" s="13" t="s">
        <v>85</v>
      </c>
      <c r="AW187" s="13" t="s">
        <v>32</v>
      </c>
      <c r="AX187" s="13" t="s">
        <v>81</v>
      </c>
      <c r="AY187" s="241" t="s">
        <v>119</v>
      </c>
    </row>
    <row r="188" s="2" customFormat="1" ht="24.15" customHeight="1">
      <c r="A188" s="37"/>
      <c r="B188" s="38"/>
      <c r="C188" s="212" t="s">
        <v>235</v>
      </c>
      <c r="D188" s="212" t="s">
        <v>121</v>
      </c>
      <c r="E188" s="213" t="s">
        <v>236</v>
      </c>
      <c r="F188" s="214" t="s">
        <v>237</v>
      </c>
      <c r="G188" s="215" t="s">
        <v>124</v>
      </c>
      <c r="H188" s="216">
        <v>5</v>
      </c>
      <c r="I188" s="217"/>
      <c r="J188" s="218">
        <f>ROUND(I188*H188,2)</f>
        <v>0</v>
      </c>
      <c r="K188" s="219"/>
      <c r="L188" s="43"/>
      <c r="M188" s="220" t="s">
        <v>1</v>
      </c>
      <c r="N188" s="221" t="s">
        <v>41</v>
      </c>
      <c r="O188" s="90"/>
      <c r="P188" s="222">
        <f>O188*H188</f>
        <v>0</v>
      </c>
      <c r="Q188" s="222">
        <v>0.25008000000000002</v>
      </c>
      <c r="R188" s="222">
        <f>Q188*H188</f>
        <v>1.2504000000000002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125</v>
      </c>
      <c r="AT188" s="224" t="s">
        <v>121</v>
      </c>
      <c r="AU188" s="224" t="s">
        <v>85</v>
      </c>
      <c r="AY188" s="16" t="s">
        <v>119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81</v>
      </c>
      <c r="BK188" s="225">
        <f>ROUND(I188*H188,2)</f>
        <v>0</v>
      </c>
      <c r="BL188" s="16" t="s">
        <v>125</v>
      </c>
      <c r="BM188" s="224" t="s">
        <v>238</v>
      </c>
    </row>
    <row r="189" s="2" customFormat="1">
      <c r="A189" s="37"/>
      <c r="B189" s="38"/>
      <c r="C189" s="39"/>
      <c r="D189" s="226" t="s">
        <v>127</v>
      </c>
      <c r="E189" s="39"/>
      <c r="F189" s="227" t="s">
        <v>239</v>
      </c>
      <c r="G189" s="39"/>
      <c r="H189" s="39"/>
      <c r="I189" s="228"/>
      <c r="J189" s="39"/>
      <c r="K189" s="39"/>
      <c r="L189" s="43"/>
      <c r="M189" s="229"/>
      <c r="N189" s="23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127</v>
      </c>
      <c r="AU189" s="16" t="s">
        <v>85</v>
      </c>
    </row>
    <row r="190" s="13" customFormat="1">
      <c r="A190" s="13"/>
      <c r="B190" s="231"/>
      <c r="C190" s="232"/>
      <c r="D190" s="226" t="s">
        <v>129</v>
      </c>
      <c r="E190" s="233" t="s">
        <v>1</v>
      </c>
      <c r="F190" s="234" t="s">
        <v>229</v>
      </c>
      <c r="G190" s="232"/>
      <c r="H190" s="235">
        <v>5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129</v>
      </c>
      <c r="AU190" s="241" t="s">
        <v>85</v>
      </c>
      <c r="AV190" s="13" t="s">
        <v>85</v>
      </c>
      <c r="AW190" s="13" t="s">
        <v>32</v>
      </c>
      <c r="AX190" s="13" t="s">
        <v>81</v>
      </c>
      <c r="AY190" s="241" t="s">
        <v>119</v>
      </c>
    </row>
    <row r="191" s="2" customFormat="1" ht="24.15" customHeight="1">
      <c r="A191" s="37"/>
      <c r="B191" s="38"/>
      <c r="C191" s="212" t="s">
        <v>7</v>
      </c>
      <c r="D191" s="212" t="s">
        <v>121</v>
      </c>
      <c r="E191" s="213" t="s">
        <v>240</v>
      </c>
      <c r="F191" s="214" t="s">
        <v>241</v>
      </c>
      <c r="G191" s="215" t="s">
        <v>124</v>
      </c>
      <c r="H191" s="216">
        <v>40.200000000000003</v>
      </c>
      <c r="I191" s="217"/>
      <c r="J191" s="218">
        <f>ROUND(I191*H191,2)</f>
        <v>0</v>
      </c>
      <c r="K191" s="219"/>
      <c r="L191" s="43"/>
      <c r="M191" s="220" t="s">
        <v>1</v>
      </c>
      <c r="N191" s="221" t="s">
        <v>41</v>
      </c>
      <c r="O191" s="90"/>
      <c r="P191" s="222">
        <f>O191*H191</f>
        <v>0</v>
      </c>
      <c r="Q191" s="222">
        <v>0.089219999999999994</v>
      </c>
      <c r="R191" s="222">
        <f>Q191*H191</f>
        <v>3.5866440000000002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125</v>
      </c>
      <c r="AT191" s="224" t="s">
        <v>121</v>
      </c>
      <c r="AU191" s="224" t="s">
        <v>85</v>
      </c>
      <c r="AY191" s="16" t="s">
        <v>119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81</v>
      </c>
      <c r="BK191" s="225">
        <f>ROUND(I191*H191,2)</f>
        <v>0</v>
      </c>
      <c r="BL191" s="16" t="s">
        <v>125</v>
      </c>
      <c r="BM191" s="224" t="s">
        <v>242</v>
      </c>
    </row>
    <row r="192" s="2" customFormat="1">
      <c r="A192" s="37"/>
      <c r="B192" s="38"/>
      <c r="C192" s="39"/>
      <c r="D192" s="226" t="s">
        <v>127</v>
      </c>
      <c r="E192" s="39"/>
      <c r="F192" s="227" t="s">
        <v>243</v>
      </c>
      <c r="G192" s="39"/>
      <c r="H192" s="39"/>
      <c r="I192" s="228"/>
      <c r="J192" s="39"/>
      <c r="K192" s="39"/>
      <c r="L192" s="43"/>
      <c r="M192" s="229"/>
      <c r="N192" s="23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127</v>
      </c>
      <c r="AU192" s="16" t="s">
        <v>85</v>
      </c>
    </row>
    <row r="193" s="2" customFormat="1" ht="21.75" customHeight="1">
      <c r="A193" s="37"/>
      <c r="B193" s="38"/>
      <c r="C193" s="253" t="s">
        <v>244</v>
      </c>
      <c r="D193" s="253" t="s">
        <v>196</v>
      </c>
      <c r="E193" s="254" t="s">
        <v>245</v>
      </c>
      <c r="F193" s="255" t="s">
        <v>246</v>
      </c>
      <c r="G193" s="256" t="s">
        <v>124</v>
      </c>
      <c r="H193" s="257">
        <v>37.491999999999997</v>
      </c>
      <c r="I193" s="258"/>
      <c r="J193" s="259">
        <f>ROUND(I193*H193,2)</f>
        <v>0</v>
      </c>
      <c r="K193" s="260"/>
      <c r="L193" s="261"/>
      <c r="M193" s="262" t="s">
        <v>1</v>
      </c>
      <c r="N193" s="263" t="s">
        <v>41</v>
      </c>
      <c r="O193" s="90"/>
      <c r="P193" s="222">
        <f>O193*H193</f>
        <v>0</v>
      </c>
      <c r="Q193" s="222">
        <v>0.13100000000000001</v>
      </c>
      <c r="R193" s="222">
        <f>Q193*H193</f>
        <v>4.9114519999999997</v>
      </c>
      <c r="S193" s="222">
        <v>0</v>
      </c>
      <c r="T193" s="22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4" t="s">
        <v>166</v>
      </c>
      <c r="AT193" s="224" t="s">
        <v>196</v>
      </c>
      <c r="AU193" s="224" t="s">
        <v>85</v>
      </c>
      <c r="AY193" s="16" t="s">
        <v>119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81</v>
      </c>
      <c r="BK193" s="225">
        <f>ROUND(I193*H193,2)</f>
        <v>0</v>
      </c>
      <c r="BL193" s="16" t="s">
        <v>125</v>
      </c>
      <c r="BM193" s="224" t="s">
        <v>247</v>
      </c>
    </row>
    <row r="194" s="2" customFormat="1">
      <c r="A194" s="37"/>
      <c r="B194" s="38"/>
      <c r="C194" s="39"/>
      <c r="D194" s="226" t="s">
        <v>127</v>
      </c>
      <c r="E194" s="39"/>
      <c r="F194" s="227" t="s">
        <v>246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127</v>
      </c>
      <c r="AU194" s="16" t="s">
        <v>85</v>
      </c>
    </row>
    <row r="195" s="13" customFormat="1">
      <c r="A195" s="13"/>
      <c r="B195" s="231"/>
      <c r="C195" s="232"/>
      <c r="D195" s="226" t="s">
        <v>129</v>
      </c>
      <c r="E195" s="232"/>
      <c r="F195" s="234" t="s">
        <v>248</v>
      </c>
      <c r="G195" s="232"/>
      <c r="H195" s="235">
        <v>37.491999999999997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129</v>
      </c>
      <c r="AU195" s="241" t="s">
        <v>85</v>
      </c>
      <c r="AV195" s="13" t="s">
        <v>85</v>
      </c>
      <c r="AW195" s="13" t="s">
        <v>4</v>
      </c>
      <c r="AX195" s="13" t="s">
        <v>81</v>
      </c>
      <c r="AY195" s="241" t="s">
        <v>119</v>
      </c>
    </row>
    <row r="196" s="2" customFormat="1" ht="24.15" customHeight="1">
      <c r="A196" s="37"/>
      <c r="B196" s="38"/>
      <c r="C196" s="253" t="s">
        <v>249</v>
      </c>
      <c r="D196" s="253" t="s">
        <v>196</v>
      </c>
      <c r="E196" s="254" t="s">
        <v>250</v>
      </c>
      <c r="F196" s="255" t="s">
        <v>251</v>
      </c>
      <c r="G196" s="256" t="s">
        <v>124</v>
      </c>
      <c r="H196" s="257">
        <v>3.9140000000000001</v>
      </c>
      <c r="I196" s="258"/>
      <c r="J196" s="259">
        <f>ROUND(I196*H196,2)</f>
        <v>0</v>
      </c>
      <c r="K196" s="260"/>
      <c r="L196" s="261"/>
      <c r="M196" s="262" t="s">
        <v>1</v>
      </c>
      <c r="N196" s="263" t="s">
        <v>41</v>
      </c>
      <c r="O196" s="90"/>
      <c r="P196" s="222">
        <f>O196*H196</f>
        <v>0</v>
      </c>
      <c r="Q196" s="222">
        <v>0.13100000000000001</v>
      </c>
      <c r="R196" s="222">
        <f>Q196*H196</f>
        <v>0.51273400000000002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166</v>
      </c>
      <c r="AT196" s="224" t="s">
        <v>196</v>
      </c>
      <c r="AU196" s="224" t="s">
        <v>85</v>
      </c>
      <c r="AY196" s="16" t="s">
        <v>119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81</v>
      </c>
      <c r="BK196" s="225">
        <f>ROUND(I196*H196,2)</f>
        <v>0</v>
      </c>
      <c r="BL196" s="16" t="s">
        <v>125</v>
      </c>
      <c r="BM196" s="224" t="s">
        <v>252</v>
      </c>
    </row>
    <row r="197" s="2" customFormat="1">
      <c r="A197" s="37"/>
      <c r="B197" s="38"/>
      <c r="C197" s="39"/>
      <c r="D197" s="226" t="s">
        <v>127</v>
      </c>
      <c r="E197" s="39"/>
      <c r="F197" s="227" t="s">
        <v>251</v>
      </c>
      <c r="G197" s="39"/>
      <c r="H197" s="39"/>
      <c r="I197" s="228"/>
      <c r="J197" s="39"/>
      <c r="K197" s="39"/>
      <c r="L197" s="43"/>
      <c r="M197" s="229"/>
      <c r="N197" s="23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127</v>
      </c>
      <c r="AU197" s="16" t="s">
        <v>85</v>
      </c>
    </row>
    <row r="198" s="13" customFormat="1">
      <c r="A198" s="13"/>
      <c r="B198" s="231"/>
      <c r="C198" s="232"/>
      <c r="D198" s="226" t="s">
        <v>129</v>
      </c>
      <c r="E198" s="233" t="s">
        <v>1</v>
      </c>
      <c r="F198" s="234" t="s">
        <v>253</v>
      </c>
      <c r="G198" s="232"/>
      <c r="H198" s="235">
        <v>3.7999999999999998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129</v>
      </c>
      <c r="AU198" s="241" t="s">
        <v>85</v>
      </c>
      <c r="AV198" s="13" t="s">
        <v>85</v>
      </c>
      <c r="AW198" s="13" t="s">
        <v>32</v>
      </c>
      <c r="AX198" s="13" t="s">
        <v>81</v>
      </c>
      <c r="AY198" s="241" t="s">
        <v>119</v>
      </c>
    </row>
    <row r="199" s="13" customFormat="1">
      <c r="A199" s="13"/>
      <c r="B199" s="231"/>
      <c r="C199" s="232"/>
      <c r="D199" s="226" t="s">
        <v>129</v>
      </c>
      <c r="E199" s="232"/>
      <c r="F199" s="234" t="s">
        <v>254</v>
      </c>
      <c r="G199" s="232"/>
      <c r="H199" s="235">
        <v>3.9140000000000001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129</v>
      </c>
      <c r="AU199" s="241" t="s">
        <v>85</v>
      </c>
      <c r="AV199" s="13" t="s">
        <v>85</v>
      </c>
      <c r="AW199" s="13" t="s">
        <v>4</v>
      </c>
      <c r="AX199" s="13" t="s">
        <v>81</v>
      </c>
      <c r="AY199" s="241" t="s">
        <v>119</v>
      </c>
    </row>
    <row r="200" s="2" customFormat="1" ht="37.8" customHeight="1">
      <c r="A200" s="37"/>
      <c r="B200" s="38"/>
      <c r="C200" s="212" t="s">
        <v>255</v>
      </c>
      <c r="D200" s="212" t="s">
        <v>121</v>
      </c>
      <c r="E200" s="213" t="s">
        <v>256</v>
      </c>
      <c r="F200" s="214" t="s">
        <v>257</v>
      </c>
      <c r="G200" s="215" t="s">
        <v>124</v>
      </c>
      <c r="H200" s="216">
        <v>6.5999999999999996</v>
      </c>
      <c r="I200" s="217"/>
      <c r="J200" s="218">
        <f>ROUND(I200*H200,2)</f>
        <v>0</v>
      </c>
      <c r="K200" s="219"/>
      <c r="L200" s="43"/>
      <c r="M200" s="220" t="s">
        <v>1</v>
      </c>
      <c r="N200" s="221" t="s">
        <v>41</v>
      </c>
      <c r="O200" s="90"/>
      <c r="P200" s="222">
        <f>O200*H200</f>
        <v>0</v>
      </c>
      <c r="Q200" s="222">
        <v>0.089219999999999994</v>
      </c>
      <c r="R200" s="222">
        <f>Q200*H200</f>
        <v>0.58885199999999993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125</v>
      </c>
      <c r="AT200" s="224" t="s">
        <v>121</v>
      </c>
      <c r="AU200" s="224" t="s">
        <v>85</v>
      </c>
      <c r="AY200" s="16" t="s">
        <v>119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81</v>
      </c>
      <c r="BK200" s="225">
        <f>ROUND(I200*H200,2)</f>
        <v>0</v>
      </c>
      <c r="BL200" s="16" t="s">
        <v>125</v>
      </c>
      <c r="BM200" s="224" t="s">
        <v>258</v>
      </c>
    </row>
    <row r="201" s="2" customFormat="1">
      <c r="A201" s="37"/>
      <c r="B201" s="38"/>
      <c r="C201" s="39"/>
      <c r="D201" s="226" t="s">
        <v>127</v>
      </c>
      <c r="E201" s="39"/>
      <c r="F201" s="227" t="s">
        <v>243</v>
      </c>
      <c r="G201" s="39"/>
      <c r="H201" s="39"/>
      <c r="I201" s="228"/>
      <c r="J201" s="39"/>
      <c r="K201" s="39"/>
      <c r="L201" s="43"/>
      <c r="M201" s="229"/>
      <c r="N201" s="23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127</v>
      </c>
      <c r="AU201" s="16" t="s">
        <v>85</v>
      </c>
    </row>
    <row r="202" s="13" customFormat="1">
      <c r="A202" s="13"/>
      <c r="B202" s="231"/>
      <c r="C202" s="232"/>
      <c r="D202" s="226" t="s">
        <v>129</v>
      </c>
      <c r="E202" s="233" t="s">
        <v>1</v>
      </c>
      <c r="F202" s="234" t="s">
        <v>130</v>
      </c>
      <c r="G202" s="232"/>
      <c r="H202" s="235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129</v>
      </c>
      <c r="AU202" s="241" t="s">
        <v>85</v>
      </c>
      <c r="AV202" s="13" t="s">
        <v>85</v>
      </c>
      <c r="AW202" s="13" t="s">
        <v>32</v>
      </c>
      <c r="AX202" s="13" t="s">
        <v>76</v>
      </c>
      <c r="AY202" s="241" t="s">
        <v>119</v>
      </c>
    </row>
    <row r="203" s="13" customFormat="1">
      <c r="A203" s="13"/>
      <c r="B203" s="231"/>
      <c r="C203" s="232"/>
      <c r="D203" s="226" t="s">
        <v>129</v>
      </c>
      <c r="E203" s="233" t="s">
        <v>1</v>
      </c>
      <c r="F203" s="234" t="s">
        <v>131</v>
      </c>
      <c r="G203" s="232"/>
      <c r="H203" s="235">
        <v>5.5999999999999996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129</v>
      </c>
      <c r="AU203" s="241" t="s">
        <v>85</v>
      </c>
      <c r="AV203" s="13" t="s">
        <v>85</v>
      </c>
      <c r="AW203" s="13" t="s">
        <v>32</v>
      </c>
      <c r="AX203" s="13" t="s">
        <v>76</v>
      </c>
      <c r="AY203" s="241" t="s">
        <v>119</v>
      </c>
    </row>
    <row r="204" s="14" customFormat="1">
      <c r="A204" s="14"/>
      <c r="B204" s="242"/>
      <c r="C204" s="243"/>
      <c r="D204" s="226" t="s">
        <v>129</v>
      </c>
      <c r="E204" s="244" t="s">
        <v>1</v>
      </c>
      <c r="F204" s="245" t="s">
        <v>132</v>
      </c>
      <c r="G204" s="243"/>
      <c r="H204" s="246">
        <v>6.5999999999999996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129</v>
      </c>
      <c r="AU204" s="252" t="s">
        <v>85</v>
      </c>
      <c r="AV204" s="14" t="s">
        <v>125</v>
      </c>
      <c r="AW204" s="14" t="s">
        <v>32</v>
      </c>
      <c r="AX204" s="14" t="s">
        <v>81</v>
      </c>
      <c r="AY204" s="252" t="s">
        <v>119</v>
      </c>
    </row>
    <row r="205" s="2" customFormat="1" ht="21.75" customHeight="1">
      <c r="A205" s="37"/>
      <c r="B205" s="38"/>
      <c r="C205" s="212" t="s">
        <v>259</v>
      </c>
      <c r="D205" s="212" t="s">
        <v>121</v>
      </c>
      <c r="E205" s="213" t="s">
        <v>260</v>
      </c>
      <c r="F205" s="214" t="s">
        <v>261</v>
      </c>
      <c r="G205" s="215" t="s">
        <v>149</v>
      </c>
      <c r="H205" s="216">
        <v>12</v>
      </c>
      <c r="I205" s="217"/>
      <c r="J205" s="218">
        <f>ROUND(I205*H205,2)</f>
        <v>0</v>
      </c>
      <c r="K205" s="219"/>
      <c r="L205" s="43"/>
      <c r="M205" s="220" t="s">
        <v>1</v>
      </c>
      <c r="N205" s="221" t="s">
        <v>41</v>
      </c>
      <c r="O205" s="90"/>
      <c r="P205" s="222">
        <f>O205*H205</f>
        <v>0</v>
      </c>
      <c r="Q205" s="222">
        <v>0.0035999999999999999</v>
      </c>
      <c r="R205" s="222">
        <f>Q205*H205</f>
        <v>0.043200000000000002</v>
      </c>
      <c r="S205" s="222">
        <v>0</v>
      </c>
      <c r="T205" s="22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4" t="s">
        <v>125</v>
      </c>
      <c r="AT205" s="224" t="s">
        <v>121</v>
      </c>
      <c r="AU205" s="224" t="s">
        <v>85</v>
      </c>
      <c r="AY205" s="16" t="s">
        <v>119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81</v>
      </c>
      <c r="BK205" s="225">
        <f>ROUND(I205*H205,2)</f>
        <v>0</v>
      </c>
      <c r="BL205" s="16" t="s">
        <v>125</v>
      </c>
      <c r="BM205" s="224" t="s">
        <v>262</v>
      </c>
    </row>
    <row r="206" s="2" customFormat="1">
      <c r="A206" s="37"/>
      <c r="B206" s="38"/>
      <c r="C206" s="39"/>
      <c r="D206" s="226" t="s">
        <v>127</v>
      </c>
      <c r="E206" s="39"/>
      <c r="F206" s="227" t="s">
        <v>263</v>
      </c>
      <c r="G206" s="39"/>
      <c r="H206" s="39"/>
      <c r="I206" s="228"/>
      <c r="J206" s="39"/>
      <c r="K206" s="39"/>
      <c r="L206" s="43"/>
      <c r="M206" s="229"/>
      <c r="N206" s="230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127</v>
      </c>
      <c r="AU206" s="16" t="s">
        <v>85</v>
      </c>
    </row>
    <row r="207" s="13" customFormat="1">
      <c r="A207" s="13"/>
      <c r="B207" s="231"/>
      <c r="C207" s="232"/>
      <c r="D207" s="226" t="s">
        <v>129</v>
      </c>
      <c r="E207" s="233" t="s">
        <v>1</v>
      </c>
      <c r="F207" s="234" t="s">
        <v>264</v>
      </c>
      <c r="G207" s="232"/>
      <c r="H207" s="235">
        <v>12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129</v>
      </c>
      <c r="AU207" s="241" t="s">
        <v>85</v>
      </c>
      <c r="AV207" s="13" t="s">
        <v>85</v>
      </c>
      <c r="AW207" s="13" t="s">
        <v>32</v>
      </c>
      <c r="AX207" s="13" t="s">
        <v>81</v>
      </c>
      <c r="AY207" s="241" t="s">
        <v>119</v>
      </c>
    </row>
    <row r="208" s="12" customFormat="1" ht="22.8" customHeight="1">
      <c r="A208" s="12"/>
      <c r="B208" s="196"/>
      <c r="C208" s="197"/>
      <c r="D208" s="198" t="s">
        <v>75</v>
      </c>
      <c r="E208" s="210" t="s">
        <v>173</v>
      </c>
      <c r="F208" s="210" t="s">
        <v>265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SUM(P209:P226)</f>
        <v>0</v>
      </c>
      <c r="Q208" s="204"/>
      <c r="R208" s="205">
        <f>SUM(R209:R226)</f>
        <v>6.4939800000000005</v>
      </c>
      <c r="S208" s="204"/>
      <c r="T208" s="206">
        <f>SUM(T209:T226)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81</v>
      </c>
      <c r="AT208" s="208" t="s">
        <v>75</v>
      </c>
      <c r="AU208" s="208" t="s">
        <v>81</v>
      </c>
      <c r="AY208" s="207" t="s">
        <v>119</v>
      </c>
      <c r="BK208" s="209">
        <f>SUM(BK209:BK226)</f>
        <v>0</v>
      </c>
    </row>
    <row r="209" s="2" customFormat="1" ht="33" customHeight="1">
      <c r="A209" s="37"/>
      <c r="B209" s="38"/>
      <c r="C209" s="212" t="s">
        <v>266</v>
      </c>
      <c r="D209" s="212" t="s">
        <v>121</v>
      </c>
      <c r="E209" s="213" t="s">
        <v>267</v>
      </c>
      <c r="F209" s="214" t="s">
        <v>268</v>
      </c>
      <c r="G209" s="215" t="s">
        <v>149</v>
      </c>
      <c r="H209" s="216">
        <v>10</v>
      </c>
      <c r="I209" s="217"/>
      <c r="J209" s="218">
        <f>ROUND(I209*H209,2)</f>
        <v>0</v>
      </c>
      <c r="K209" s="219"/>
      <c r="L209" s="43"/>
      <c r="M209" s="220" t="s">
        <v>1</v>
      </c>
      <c r="N209" s="221" t="s">
        <v>41</v>
      </c>
      <c r="O209" s="90"/>
      <c r="P209" s="222">
        <f>O209*H209</f>
        <v>0</v>
      </c>
      <c r="Q209" s="222">
        <v>0.15540000000000001</v>
      </c>
      <c r="R209" s="222">
        <f>Q209*H209</f>
        <v>1.5540000000000001</v>
      </c>
      <c r="S209" s="222">
        <v>0</v>
      </c>
      <c r="T209" s="22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125</v>
      </c>
      <c r="AT209" s="224" t="s">
        <v>121</v>
      </c>
      <c r="AU209" s="224" t="s">
        <v>85</v>
      </c>
      <c r="AY209" s="16" t="s">
        <v>119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81</v>
      </c>
      <c r="BK209" s="225">
        <f>ROUND(I209*H209,2)</f>
        <v>0</v>
      </c>
      <c r="BL209" s="16" t="s">
        <v>125</v>
      </c>
      <c r="BM209" s="224" t="s">
        <v>269</v>
      </c>
    </row>
    <row r="210" s="2" customFormat="1">
      <c r="A210" s="37"/>
      <c r="B210" s="38"/>
      <c r="C210" s="39"/>
      <c r="D210" s="226" t="s">
        <v>127</v>
      </c>
      <c r="E210" s="39"/>
      <c r="F210" s="227" t="s">
        <v>270</v>
      </c>
      <c r="G210" s="39"/>
      <c r="H210" s="39"/>
      <c r="I210" s="228"/>
      <c r="J210" s="39"/>
      <c r="K210" s="39"/>
      <c r="L210" s="43"/>
      <c r="M210" s="229"/>
      <c r="N210" s="23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127</v>
      </c>
      <c r="AU210" s="16" t="s">
        <v>85</v>
      </c>
    </row>
    <row r="211" s="2" customFormat="1" ht="24.15" customHeight="1">
      <c r="A211" s="37"/>
      <c r="B211" s="38"/>
      <c r="C211" s="253" t="s">
        <v>271</v>
      </c>
      <c r="D211" s="253" t="s">
        <v>196</v>
      </c>
      <c r="E211" s="254" t="s">
        <v>272</v>
      </c>
      <c r="F211" s="255" t="s">
        <v>273</v>
      </c>
      <c r="G211" s="256" t="s">
        <v>149</v>
      </c>
      <c r="H211" s="257">
        <v>6</v>
      </c>
      <c r="I211" s="258"/>
      <c r="J211" s="259">
        <f>ROUND(I211*H211,2)</f>
        <v>0</v>
      </c>
      <c r="K211" s="260"/>
      <c r="L211" s="261"/>
      <c r="M211" s="262" t="s">
        <v>1</v>
      </c>
      <c r="N211" s="263" t="s">
        <v>41</v>
      </c>
      <c r="O211" s="90"/>
      <c r="P211" s="222">
        <f>O211*H211</f>
        <v>0</v>
      </c>
      <c r="Q211" s="222">
        <v>0.048300000000000003</v>
      </c>
      <c r="R211" s="222">
        <f>Q211*H211</f>
        <v>0.2898</v>
      </c>
      <c r="S211" s="222">
        <v>0</v>
      </c>
      <c r="T211" s="22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4" t="s">
        <v>166</v>
      </c>
      <c r="AT211" s="224" t="s">
        <v>196</v>
      </c>
      <c r="AU211" s="224" t="s">
        <v>85</v>
      </c>
      <c r="AY211" s="16" t="s">
        <v>119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81</v>
      </c>
      <c r="BK211" s="225">
        <f>ROUND(I211*H211,2)</f>
        <v>0</v>
      </c>
      <c r="BL211" s="16" t="s">
        <v>125</v>
      </c>
      <c r="BM211" s="224" t="s">
        <v>274</v>
      </c>
    </row>
    <row r="212" s="2" customFormat="1">
      <c r="A212" s="37"/>
      <c r="B212" s="38"/>
      <c r="C212" s="39"/>
      <c r="D212" s="226" t="s">
        <v>127</v>
      </c>
      <c r="E212" s="39"/>
      <c r="F212" s="227" t="s">
        <v>273</v>
      </c>
      <c r="G212" s="39"/>
      <c r="H212" s="39"/>
      <c r="I212" s="228"/>
      <c r="J212" s="39"/>
      <c r="K212" s="39"/>
      <c r="L212" s="43"/>
      <c r="M212" s="229"/>
      <c r="N212" s="23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127</v>
      </c>
      <c r="AU212" s="16" t="s">
        <v>85</v>
      </c>
    </row>
    <row r="213" s="13" customFormat="1">
      <c r="A213" s="13"/>
      <c r="B213" s="231"/>
      <c r="C213" s="232"/>
      <c r="D213" s="226" t="s">
        <v>129</v>
      </c>
      <c r="E213" s="233" t="s">
        <v>1</v>
      </c>
      <c r="F213" s="234" t="s">
        <v>275</v>
      </c>
      <c r="G213" s="232"/>
      <c r="H213" s="235">
        <v>6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129</v>
      </c>
      <c r="AU213" s="241" t="s">
        <v>85</v>
      </c>
      <c r="AV213" s="13" t="s">
        <v>85</v>
      </c>
      <c r="AW213" s="13" t="s">
        <v>32</v>
      </c>
      <c r="AX213" s="13" t="s">
        <v>81</v>
      </c>
      <c r="AY213" s="241" t="s">
        <v>119</v>
      </c>
    </row>
    <row r="214" s="2" customFormat="1" ht="24.15" customHeight="1">
      <c r="A214" s="37"/>
      <c r="B214" s="38"/>
      <c r="C214" s="253" t="s">
        <v>276</v>
      </c>
      <c r="D214" s="253" t="s">
        <v>196</v>
      </c>
      <c r="E214" s="254" t="s">
        <v>277</v>
      </c>
      <c r="F214" s="255" t="s">
        <v>278</v>
      </c>
      <c r="G214" s="256" t="s">
        <v>149</v>
      </c>
      <c r="H214" s="257">
        <v>4</v>
      </c>
      <c r="I214" s="258"/>
      <c r="J214" s="259">
        <f>ROUND(I214*H214,2)</f>
        <v>0</v>
      </c>
      <c r="K214" s="260"/>
      <c r="L214" s="261"/>
      <c r="M214" s="262" t="s">
        <v>1</v>
      </c>
      <c r="N214" s="263" t="s">
        <v>41</v>
      </c>
      <c r="O214" s="90"/>
      <c r="P214" s="222">
        <f>O214*H214</f>
        <v>0</v>
      </c>
      <c r="Q214" s="222">
        <v>0.065670000000000006</v>
      </c>
      <c r="R214" s="222">
        <f>Q214*H214</f>
        <v>0.26268000000000002</v>
      </c>
      <c r="S214" s="222">
        <v>0</v>
      </c>
      <c r="T214" s="22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4" t="s">
        <v>166</v>
      </c>
      <c r="AT214" s="224" t="s">
        <v>196</v>
      </c>
      <c r="AU214" s="224" t="s">
        <v>85</v>
      </c>
      <c r="AY214" s="16" t="s">
        <v>119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6" t="s">
        <v>81</v>
      </c>
      <c r="BK214" s="225">
        <f>ROUND(I214*H214,2)</f>
        <v>0</v>
      </c>
      <c r="BL214" s="16" t="s">
        <v>125</v>
      </c>
      <c r="BM214" s="224" t="s">
        <v>279</v>
      </c>
    </row>
    <row r="215" s="2" customFormat="1">
      <c r="A215" s="37"/>
      <c r="B215" s="38"/>
      <c r="C215" s="39"/>
      <c r="D215" s="226" t="s">
        <v>127</v>
      </c>
      <c r="E215" s="39"/>
      <c r="F215" s="227" t="s">
        <v>278</v>
      </c>
      <c r="G215" s="39"/>
      <c r="H215" s="39"/>
      <c r="I215" s="228"/>
      <c r="J215" s="39"/>
      <c r="K215" s="39"/>
      <c r="L215" s="43"/>
      <c r="M215" s="229"/>
      <c r="N215" s="230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127</v>
      </c>
      <c r="AU215" s="16" t="s">
        <v>85</v>
      </c>
    </row>
    <row r="216" s="13" customFormat="1">
      <c r="A216" s="13"/>
      <c r="B216" s="231"/>
      <c r="C216" s="232"/>
      <c r="D216" s="226" t="s">
        <v>129</v>
      </c>
      <c r="E216" s="233" t="s">
        <v>1</v>
      </c>
      <c r="F216" s="234" t="s">
        <v>280</v>
      </c>
      <c r="G216" s="232"/>
      <c r="H216" s="235">
        <v>2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129</v>
      </c>
      <c r="AU216" s="241" t="s">
        <v>85</v>
      </c>
      <c r="AV216" s="13" t="s">
        <v>85</v>
      </c>
      <c r="AW216" s="13" t="s">
        <v>32</v>
      </c>
      <c r="AX216" s="13" t="s">
        <v>76</v>
      </c>
      <c r="AY216" s="241" t="s">
        <v>119</v>
      </c>
    </row>
    <row r="217" s="13" customFormat="1">
      <c r="A217" s="13"/>
      <c r="B217" s="231"/>
      <c r="C217" s="232"/>
      <c r="D217" s="226" t="s">
        <v>129</v>
      </c>
      <c r="E217" s="233" t="s">
        <v>1</v>
      </c>
      <c r="F217" s="234" t="s">
        <v>281</v>
      </c>
      <c r="G217" s="232"/>
      <c r="H217" s="235">
        <v>2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129</v>
      </c>
      <c r="AU217" s="241" t="s">
        <v>85</v>
      </c>
      <c r="AV217" s="13" t="s">
        <v>85</v>
      </c>
      <c r="AW217" s="13" t="s">
        <v>32</v>
      </c>
      <c r="AX217" s="13" t="s">
        <v>76</v>
      </c>
      <c r="AY217" s="241" t="s">
        <v>119</v>
      </c>
    </row>
    <row r="218" s="14" customFormat="1">
      <c r="A218" s="14"/>
      <c r="B218" s="242"/>
      <c r="C218" s="243"/>
      <c r="D218" s="226" t="s">
        <v>129</v>
      </c>
      <c r="E218" s="244" t="s">
        <v>1</v>
      </c>
      <c r="F218" s="245" t="s">
        <v>132</v>
      </c>
      <c r="G218" s="243"/>
      <c r="H218" s="246">
        <v>4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129</v>
      </c>
      <c r="AU218" s="252" t="s">
        <v>85</v>
      </c>
      <c r="AV218" s="14" t="s">
        <v>125</v>
      </c>
      <c r="AW218" s="14" t="s">
        <v>32</v>
      </c>
      <c r="AX218" s="14" t="s">
        <v>81</v>
      </c>
      <c r="AY218" s="252" t="s">
        <v>119</v>
      </c>
    </row>
    <row r="219" s="2" customFormat="1" ht="33" customHeight="1">
      <c r="A219" s="37"/>
      <c r="B219" s="38"/>
      <c r="C219" s="212" t="s">
        <v>282</v>
      </c>
      <c r="D219" s="212" t="s">
        <v>121</v>
      </c>
      <c r="E219" s="213" t="s">
        <v>283</v>
      </c>
      <c r="F219" s="214" t="s">
        <v>284</v>
      </c>
      <c r="G219" s="215" t="s">
        <v>149</v>
      </c>
      <c r="H219" s="216">
        <v>25</v>
      </c>
      <c r="I219" s="217"/>
      <c r="J219" s="218">
        <f>ROUND(I219*H219,2)</f>
        <v>0</v>
      </c>
      <c r="K219" s="219"/>
      <c r="L219" s="43"/>
      <c r="M219" s="220" t="s">
        <v>1</v>
      </c>
      <c r="N219" s="221" t="s">
        <v>41</v>
      </c>
      <c r="O219" s="90"/>
      <c r="P219" s="222">
        <f>O219*H219</f>
        <v>0</v>
      </c>
      <c r="Q219" s="222">
        <v>0.1295</v>
      </c>
      <c r="R219" s="222">
        <f>Q219*H219</f>
        <v>3.2375000000000003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125</v>
      </c>
      <c r="AT219" s="224" t="s">
        <v>121</v>
      </c>
      <c r="AU219" s="224" t="s">
        <v>85</v>
      </c>
      <c r="AY219" s="16" t="s">
        <v>119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81</v>
      </c>
      <c r="BK219" s="225">
        <f>ROUND(I219*H219,2)</f>
        <v>0</v>
      </c>
      <c r="BL219" s="16" t="s">
        <v>125</v>
      </c>
      <c r="BM219" s="224" t="s">
        <v>285</v>
      </c>
    </row>
    <row r="220" s="2" customFormat="1">
      <c r="A220" s="37"/>
      <c r="B220" s="38"/>
      <c r="C220" s="39"/>
      <c r="D220" s="226" t="s">
        <v>127</v>
      </c>
      <c r="E220" s="39"/>
      <c r="F220" s="227" t="s">
        <v>286</v>
      </c>
      <c r="G220" s="39"/>
      <c r="H220" s="39"/>
      <c r="I220" s="228"/>
      <c r="J220" s="39"/>
      <c r="K220" s="39"/>
      <c r="L220" s="43"/>
      <c r="M220" s="229"/>
      <c r="N220" s="23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127</v>
      </c>
      <c r="AU220" s="16" t="s">
        <v>85</v>
      </c>
    </row>
    <row r="221" s="2" customFormat="1" ht="16.5" customHeight="1">
      <c r="A221" s="37"/>
      <c r="B221" s="38"/>
      <c r="C221" s="253" t="s">
        <v>287</v>
      </c>
      <c r="D221" s="253" t="s">
        <v>196</v>
      </c>
      <c r="E221" s="254" t="s">
        <v>288</v>
      </c>
      <c r="F221" s="255" t="s">
        <v>289</v>
      </c>
      <c r="G221" s="256" t="s">
        <v>149</v>
      </c>
      <c r="H221" s="257">
        <v>25</v>
      </c>
      <c r="I221" s="258"/>
      <c r="J221" s="259">
        <f>ROUND(I221*H221,2)</f>
        <v>0</v>
      </c>
      <c r="K221" s="260"/>
      <c r="L221" s="261"/>
      <c r="M221" s="262" t="s">
        <v>1</v>
      </c>
      <c r="N221" s="263" t="s">
        <v>41</v>
      </c>
      <c r="O221" s="90"/>
      <c r="P221" s="222">
        <f>O221*H221</f>
        <v>0</v>
      </c>
      <c r="Q221" s="222">
        <v>0.045999999999999999</v>
      </c>
      <c r="R221" s="222">
        <f>Q221*H221</f>
        <v>1.1499999999999999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166</v>
      </c>
      <c r="AT221" s="224" t="s">
        <v>196</v>
      </c>
      <c r="AU221" s="224" t="s">
        <v>85</v>
      </c>
      <c r="AY221" s="16" t="s">
        <v>119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81</v>
      </c>
      <c r="BK221" s="225">
        <f>ROUND(I221*H221,2)</f>
        <v>0</v>
      </c>
      <c r="BL221" s="16" t="s">
        <v>125</v>
      </c>
      <c r="BM221" s="224" t="s">
        <v>290</v>
      </c>
    </row>
    <row r="222" s="2" customFormat="1">
      <c r="A222" s="37"/>
      <c r="B222" s="38"/>
      <c r="C222" s="39"/>
      <c r="D222" s="226" t="s">
        <v>127</v>
      </c>
      <c r="E222" s="39"/>
      <c r="F222" s="227" t="s">
        <v>289</v>
      </c>
      <c r="G222" s="39"/>
      <c r="H222" s="39"/>
      <c r="I222" s="228"/>
      <c r="J222" s="39"/>
      <c r="K222" s="39"/>
      <c r="L222" s="43"/>
      <c r="M222" s="229"/>
      <c r="N222" s="23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85</v>
      </c>
    </row>
    <row r="223" s="13" customFormat="1">
      <c r="A223" s="13"/>
      <c r="B223" s="231"/>
      <c r="C223" s="232"/>
      <c r="D223" s="226" t="s">
        <v>129</v>
      </c>
      <c r="E223" s="233" t="s">
        <v>1</v>
      </c>
      <c r="F223" s="234" t="s">
        <v>291</v>
      </c>
      <c r="G223" s="232"/>
      <c r="H223" s="235">
        <v>25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129</v>
      </c>
      <c r="AU223" s="241" t="s">
        <v>85</v>
      </c>
      <c r="AV223" s="13" t="s">
        <v>85</v>
      </c>
      <c r="AW223" s="13" t="s">
        <v>32</v>
      </c>
      <c r="AX223" s="13" t="s">
        <v>81</v>
      </c>
      <c r="AY223" s="241" t="s">
        <v>119</v>
      </c>
    </row>
    <row r="224" s="2" customFormat="1" ht="24.15" customHeight="1">
      <c r="A224" s="37"/>
      <c r="B224" s="38"/>
      <c r="C224" s="212" t="s">
        <v>292</v>
      </c>
      <c r="D224" s="212" t="s">
        <v>121</v>
      </c>
      <c r="E224" s="213" t="s">
        <v>293</v>
      </c>
      <c r="F224" s="214" t="s">
        <v>294</v>
      </c>
      <c r="G224" s="215" t="s">
        <v>149</v>
      </c>
      <c r="H224" s="216">
        <v>12</v>
      </c>
      <c r="I224" s="217"/>
      <c r="J224" s="218">
        <f>ROUND(I224*H224,2)</f>
        <v>0</v>
      </c>
      <c r="K224" s="219"/>
      <c r="L224" s="43"/>
      <c r="M224" s="220" t="s">
        <v>1</v>
      </c>
      <c r="N224" s="221" t="s">
        <v>41</v>
      </c>
      <c r="O224" s="90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4" t="s">
        <v>125</v>
      </c>
      <c r="AT224" s="224" t="s">
        <v>121</v>
      </c>
      <c r="AU224" s="224" t="s">
        <v>85</v>
      </c>
      <c r="AY224" s="16" t="s">
        <v>119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81</v>
      </c>
      <c r="BK224" s="225">
        <f>ROUND(I224*H224,2)</f>
        <v>0</v>
      </c>
      <c r="BL224" s="16" t="s">
        <v>125</v>
      </c>
      <c r="BM224" s="224" t="s">
        <v>295</v>
      </c>
    </row>
    <row r="225" s="2" customFormat="1">
      <c r="A225" s="37"/>
      <c r="B225" s="38"/>
      <c r="C225" s="39"/>
      <c r="D225" s="226" t="s">
        <v>127</v>
      </c>
      <c r="E225" s="39"/>
      <c r="F225" s="227" t="s">
        <v>296</v>
      </c>
      <c r="G225" s="39"/>
      <c r="H225" s="39"/>
      <c r="I225" s="228"/>
      <c r="J225" s="39"/>
      <c r="K225" s="39"/>
      <c r="L225" s="43"/>
      <c r="M225" s="229"/>
      <c r="N225" s="230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127</v>
      </c>
      <c r="AU225" s="16" t="s">
        <v>85</v>
      </c>
    </row>
    <row r="226" s="13" customFormat="1">
      <c r="A226" s="13"/>
      <c r="B226" s="231"/>
      <c r="C226" s="232"/>
      <c r="D226" s="226" t="s">
        <v>129</v>
      </c>
      <c r="E226" s="233" t="s">
        <v>1</v>
      </c>
      <c r="F226" s="234" t="s">
        <v>297</v>
      </c>
      <c r="G226" s="232"/>
      <c r="H226" s="235">
        <v>12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129</v>
      </c>
      <c r="AU226" s="241" t="s">
        <v>85</v>
      </c>
      <c r="AV226" s="13" t="s">
        <v>85</v>
      </c>
      <c r="AW226" s="13" t="s">
        <v>32</v>
      </c>
      <c r="AX226" s="13" t="s">
        <v>81</v>
      </c>
      <c r="AY226" s="241" t="s">
        <v>119</v>
      </c>
    </row>
    <row r="227" s="12" customFormat="1" ht="22.8" customHeight="1">
      <c r="A227" s="12"/>
      <c r="B227" s="196"/>
      <c r="C227" s="197"/>
      <c r="D227" s="198" t="s">
        <v>75</v>
      </c>
      <c r="E227" s="210" t="s">
        <v>298</v>
      </c>
      <c r="F227" s="210" t="s">
        <v>299</v>
      </c>
      <c r="G227" s="197"/>
      <c r="H227" s="197"/>
      <c r="I227" s="200"/>
      <c r="J227" s="211">
        <f>BK227</f>
        <v>0</v>
      </c>
      <c r="K227" s="197"/>
      <c r="L227" s="202"/>
      <c r="M227" s="203"/>
      <c r="N227" s="204"/>
      <c r="O227" s="204"/>
      <c r="P227" s="205">
        <f>SUM(P228:P243)</f>
        <v>0</v>
      </c>
      <c r="Q227" s="204"/>
      <c r="R227" s="205">
        <f>SUM(R228:R243)</f>
        <v>0</v>
      </c>
      <c r="S227" s="204"/>
      <c r="T227" s="206">
        <f>SUM(T228:T243)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7" t="s">
        <v>81</v>
      </c>
      <c r="AT227" s="208" t="s">
        <v>75</v>
      </c>
      <c r="AU227" s="208" t="s">
        <v>81</v>
      </c>
      <c r="AY227" s="207" t="s">
        <v>119</v>
      </c>
      <c r="BK227" s="209">
        <f>SUM(BK228:BK243)</f>
        <v>0</v>
      </c>
    </row>
    <row r="228" s="2" customFormat="1" ht="21.75" customHeight="1">
      <c r="A228" s="37"/>
      <c r="B228" s="38"/>
      <c r="C228" s="212" t="s">
        <v>300</v>
      </c>
      <c r="D228" s="212" t="s">
        <v>121</v>
      </c>
      <c r="E228" s="213" t="s">
        <v>301</v>
      </c>
      <c r="F228" s="214" t="s">
        <v>302</v>
      </c>
      <c r="G228" s="215" t="s">
        <v>303</v>
      </c>
      <c r="H228" s="216">
        <v>5.6539999999999999</v>
      </c>
      <c r="I228" s="217"/>
      <c r="J228" s="218">
        <f>ROUND(I228*H228,2)</f>
        <v>0</v>
      </c>
      <c r="K228" s="219"/>
      <c r="L228" s="43"/>
      <c r="M228" s="220" t="s">
        <v>1</v>
      </c>
      <c r="N228" s="221" t="s">
        <v>41</v>
      </c>
      <c r="O228" s="90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4" t="s">
        <v>125</v>
      </c>
      <c r="AT228" s="224" t="s">
        <v>121</v>
      </c>
      <c r="AU228" s="224" t="s">
        <v>85</v>
      </c>
      <c r="AY228" s="16" t="s">
        <v>119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81</v>
      </c>
      <c r="BK228" s="225">
        <f>ROUND(I228*H228,2)</f>
        <v>0</v>
      </c>
      <c r="BL228" s="16" t="s">
        <v>125</v>
      </c>
      <c r="BM228" s="224" t="s">
        <v>304</v>
      </c>
    </row>
    <row r="229" s="2" customFormat="1">
      <c r="A229" s="37"/>
      <c r="B229" s="38"/>
      <c r="C229" s="39"/>
      <c r="D229" s="226" t="s">
        <v>127</v>
      </c>
      <c r="E229" s="39"/>
      <c r="F229" s="227" t="s">
        <v>305</v>
      </c>
      <c r="G229" s="39"/>
      <c r="H229" s="39"/>
      <c r="I229" s="228"/>
      <c r="J229" s="39"/>
      <c r="K229" s="39"/>
      <c r="L229" s="43"/>
      <c r="M229" s="229"/>
      <c r="N229" s="230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127</v>
      </c>
      <c r="AU229" s="16" t="s">
        <v>85</v>
      </c>
    </row>
    <row r="230" s="2" customFormat="1" ht="24.15" customHeight="1">
      <c r="A230" s="37"/>
      <c r="B230" s="38"/>
      <c r="C230" s="212" t="s">
        <v>306</v>
      </c>
      <c r="D230" s="212" t="s">
        <v>121</v>
      </c>
      <c r="E230" s="213" t="s">
        <v>307</v>
      </c>
      <c r="F230" s="214" t="s">
        <v>308</v>
      </c>
      <c r="G230" s="215" t="s">
        <v>303</v>
      </c>
      <c r="H230" s="216">
        <v>124.38800000000001</v>
      </c>
      <c r="I230" s="217"/>
      <c r="J230" s="218">
        <f>ROUND(I230*H230,2)</f>
        <v>0</v>
      </c>
      <c r="K230" s="219"/>
      <c r="L230" s="43"/>
      <c r="M230" s="220" t="s">
        <v>1</v>
      </c>
      <c r="N230" s="221" t="s">
        <v>41</v>
      </c>
      <c r="O230" s="90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125</v>
      </c>
      <c r="AT230" s="224" t="s">
        <v>121</v>
      </c>
      <c r="AU230" s="224" t="s">
        <v>85</v>
      </c>
      <c r="AY230" s="16" t="s">
        <v>119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81</v>
      </c>
      <c r="BK230" s="225">
        <f>ROUND(I230*H230,2)</f>
        <v>0</v>
      </c>
      <c r="BL230" s="16" t="s">
        <v>125</v>
      </c>
      <c r="BM230" s="224" t="s">
        <v>309</v>
      </c>
    </row>
    <row r="231" s="2" customFormat="1">
      <c r="A231" s="37"/>
      <c r="B231" s="38"/>
      <c r="C231" s="39"/>
      <c r="D231" s="226" t="s">
        <v>127</v>
      </c>
      <c r="E231" s="39"/>
      <c r="F231" s="227" t="s">
        <v>310</v>
      </c>
      <c r="G231" s="39"/>
      <c r="H231" s="39"/>
      <c r="I231" s="228"/>
      <c r="J231" s="39"/>
      <c r="K231" s="39"/>
      <c r="L231" s="43"/>
      <c r="M231" s="229"/>
      <c r="N231" s="23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127</v>
      </c>
      <c r="AU231" s="16" t="s">
        <v>85</v>
      </c>
    </row>
    <row r="232" s="13" customFormat="1">
      <c r="A232" s="13"/>
      <c r="B232" s="231"/>
      <c r="C232" s="232"/>
      <c r="D232" s="226" t="s">
        <v>129</v>
      </c>
      <c r="E232" s="232"/>
      <c r="F232" s="234" t="s">
        <v>311</v>
      </c>
      <c r="G232" s="232"/>
      <c r="H232" s="235">
        <v>124.38800000000001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129</v>
      </c>
      <c r="AU232" s="241" t="s">
        <v>85</v>
      </c>
      <c r="AV232" s="13" t="s">
        <v>85</v>
      </c>
      <c r="AW232" s="13" t="s">
        <v>4</v>
      </c>
      <c r="AX232" s="13" t="s">
        <v>81</v>
      </c>
      <c r="AY232" s="241" t="s">
        <v>119</v>
      </c>
    </row>
    <row r="233" s="2" customFormat="1" ht="37.8" customHeight="1">
      <c r="A233" s="37"/>
      <c r="B233" s="38"/>
      <c r="C233" s="212" t="s">
        <v>312</v>
      </c>
      <c r="D233" s="212" t="s">
        <v>121</v>
      </c>
      <c r="E233" s="213" t="s">
        <v>313</v>
      </c>
      <c r="F233" s="214" t="s">
        <v>314</v>
      </c>
      <c r="G233" s="215" t="s">
        <v>303</v>
      </c>
      <c r="H233" s="216">
        <v>2.5739999999999998</v>
      </c>
      <c r="I233" s="217"/>
      <c r="J233" s="218">
        <f>ROUND(I233*H233,2)</f>
        <v>0</v>
      </c>
      <c r="K233" s="219"/>
      <c r="L233" s="43"/>
      <c r="M233" s="220" t="s">
        <v>1</v>
      </c>
      <c r="N233" s="221" t="s">
        <v>41</v>
      </c>
      <c r="O233" s="90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4" t="s">
        <v>125</v>
      </c>
      <c r="AT233" s="224" t="s">
        <v>121</v>
      </c>
      <c r="AU233" s="224" t="s">
        <v>85</v>
      </c>
      <c r="AY233" s="16" t="s">
        <v>119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6" t="s">
        <v>81</v>
      </c>
      <c r="BK233" s="225">
        <f>ROUND(I233*H233,2)</f>
        <v>0</v>
      </c>
      <c r="BL233" s="16" t="s">
        <v>125</v>
      </c>
      <c r="BM233" s="224" t="s">
        <v>315</v>
      </c>
    </row>
    <row r="234" s="2" customFormat="1">
      <c r="A234" s="37"/>
      <c r="B234" s="38"/>
      <c r="C234" s="39"/>
      <c r="D234" s="226" t="s">
        <v>127</v>
      </c>
      <c r="E234" s="39"/>
      <c r="F234" s="227" t="s">
        <v>316</v>
      </c>
      <c r="G234" s="39"/>
      <c r="H234" s="39"/>
      <c r="I234" s="228"/>
      <c r="J234" s="39"/>
      <c r="K234" s="39"/>
      <c r="L234" s="43"/>
      <c r="M234" s="229"/>
      <c r="N234" s="230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127</v>
      </c>
      <c r="AU234" s="16" t="s">
        <v>85</v>
      </c>
    </row>
    <row r="235" s="13" customFormat="1">
      <c r="A235" s="13"/>
      <c r="B235" s="231"/>
      <c r="C235" s="232"/>
      <c r="D235" s="226" t="s">
        <v>129</v>
      </c>
      <c r="E235" s="233" t="s">
        <v>1</v>
      </c>
      <c r="F235" s="234" t="s">
        <v>317</v>
      </c>
      <c r="G235" s="232"/>
      <c r="H235" s="235">
        <v>2.5739999999999998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129</v>
      </c>
      <c r="AU235" s="241" t="s">
        <v>85</v>
      </c>
      <c r="AV235" s="13" t="s">
        <v>85</v>
      </c>
      <c r="AW235" s="13" t="s">
        <v>32</v>
      </c>
      <c r="AX235" s="13" t="s">
        <v>81</v>
      </c>
      <c r="AY235" s="241" t="s">
        <v>119</v>
      </c>
    </row>
    <row r="236" s="2" customFormat="1" ht="44.25" customHeight="1">
      <c r="A236" s="37"/>
      <c r="B236" s="38"/>
      <c r="C236" s="212" t="s">
        <v>318</v>
      </c>
      <c r="D236" s="212" t="s">
        <v>121</v>
      </c>
      <c r="E236" s="213" t="s">
        <v>319</v>
      </c>
      <c r="F236" s="214" t="s">
        <v>320</v>
      </c>
      <c r="G236" s="215" t="s">
        <v>303</v>
      </c>
      <c r="H236" s="216">
        <v>16.779</v>
      </c>
      <c r="I236" s="217"/>
      <c r="J236" s="218">
        <f>ROUND(I236*H236,2)</f>
        <v>0</v>
      </c>
      <c r="K236" s="219"/>
      <c r="L236" s="43"/>
      <c r="M236" s="220" t="s">
        <v>1</v>
      </c>
      <c r="N236" s="221" t="s">
        <v>41</v>
      </c>
      <c r="O236" s="90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4" t="s">
        <v>125</v>
      </c>
      <c r="AT236" s="224" t="s">
        <v>121</v>
      </c>
      <c r="AU236" s="224" t="s">
        <v>85</v>
      </c>
      <c r="AY236" s="16" t="s">
        <v>119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81</v>
      </c>
      <c r="BK236" s="225">
        <f>ROUND(I236*H236,2)</f>
        <v>0</v>
      </c>
      <c r="BL236" s="16" t="s">
        <v>125</v>
      </c>
      <c r="BM236" s="224" t="s">
        <v>321</v>
      </c>
    </row>
    <row r="237" s="2" customFormat="1">
      <c r="A237" s="37"/>
      <c r="B237" s="38"/>
      <c r="C237" s="39"/>
      <c r="D237" s="226" t="s">
        <v>127</v>
      </c>
      <c r="E237" s="39"/>
      <c r="F237" s="227" t="s">
        <v>320</v>
      </c>
      <c r="G237" s="39"/>
      <c r="H237" s="39"/>
      <c r="I237" s="228"/>
      <c r="J237" s="39"/>
      <c r="K237" s="39"/>
      <c r="L237" s="43"/>
      <c r="M237" s="229"/>
      <c r="N237" s="23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127</v>
      </c>
      <c r="AU237" s="16" t="s">
        <v>85</v>
      </c>
    </row>
    <row r="238" s="13" customFormat="1">
      <c r="A238" s="13"/>
      <c r="B238" s="231"/>
      <c r="C238" s="232"/>
      <c r="D238" s="226" t="s">
        <v>129</v>
      </c>
      <c r="E238" s="233" t="s">
        <v>1</v>
      </c>
      <c r="F238" s="234" t="s">
        <v>322</v>
      </c>
      <c r="G238" s="232"/>
      <c r="H238" s="235">
        <v>1.45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129</v>
      </c>
      <c r="AU238" s="241" t="s">
        <v>85</v>
      </c>
      <c r="AV238" s="13" t="s">
        <v>85</v>
      </c>
      <c r="AW238" s="13" t="s">
        <v>32</v>
      </c>
      <c r="AX238" s="13" t="s">
        <v>76</v>
      </c>
      <c r="AY238" s="241" t="s">
        <v>119</v>
      </c>
    </row>
    <row r="239" s="13" customFormat="1">
      <c r="A239" s="13"/>
      <c r="B239" s="231"/>
      <c r="C239" s="232"/>
      <c r="D239" s="226" t="s">
        <v>129</v>
      </c>
      <c r="E239" s="233" t="s">
        <v>1</v>
      </c>
      <c r="F239" s="234" t="s">
        <v>323</v>
      </c>
      <c r="G239" s="232"/>
      <c r="H239" s="235">
        <v>15.329000000000001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129</v>
      </c>
      <c r="AU239" s="241" t="s">
        <v>85</v>
      </c>
      <c r="AV239" s="13" t="s">
        <v>85</v>
      </c>
      <c r="AW239" s="13" t="s">
        <v>32</v>
      </c>
      <c r="AX239" s="13" t="s">
        <v>76</v>
      </c>
      <c r="AY239" s="241" t="s">
        <v>119</v>
      </c>
    </row>
    <row r="240" s="14" customFormat="1">
      <c r="A240" s="14"/>
      <c r="B240" s="242"/>
      <c r="C240" s="243"/>
      <c r="D240" s="226" t="s">
        <v>129</v>
      </c>
      <c r="E240" s="244" t="s">
        <v>1</v>
      </c>
      <c r="F240" s="245" t="s">
        <v>132</v>
      </c>
      <c r="G240" s="243"/>
      <c r="H240" s="246">
        <v>16.779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129</v>
      </c>
      <c r="AU240" s="252" t="s">
        <v>85</v>
      </c>
      <c r="AV240" s="14" t="s">
        <v>125</v>
      </c>
      <c r="AW240" s="14" t="s">
        <v>32</v>
      </c>
      <c r="AX240" s="14" t="s">
        <v>81</v>
      </c>
      <c r="AY240" s="252" t="s">
        <v>119</v>
      </c>
    </row>
    <row r="241" s="2" customFormat="1" ht="44.25" customHeight="1">
      <c r="A241" s="37"/>
      <c r="B241" s="38"/>
      <c r="C241" s="212" t="s">
        <v>324</v>
      </c>
      <c r="D241" s="212" t="s">
        <v>121</v>
      </c>
      <c r="E241" s="213" t="s">
        <v>325</v>
      </c>
      <c r="F241" s="214" t="s">
        <v>326</v>
      </c>
      <c r="G241" s="215" t="s">
        <v>303</v>
      </c>
      <c r="H241" s="216">
        <v>1.5800000000000001</v>
      </c>
      <c r="I241" s="217"/>
      <c r="J241" s="218">
        <f>ROUND(I241*H241,2)</f>
        <v>0</v>
      </c>
      <c r="K241" s="219"/>
      <c r="L241" s="43"/>
      <c r="M241" s="220" t="s">
        <v>1</v>
      </c>
      <c r="N241" s="221" t="s">
        <v>41</v>
      </c>
      <c r="O241" s="90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4" t="s">
        <v>125</v>
      </c>
      <c r="AT241" s="224" t="s">
        <v>121</v>
      </c>
      <c r="AU241" s="224" t="s">
        <v>85</v>
      </c>
      <c r="AY241" s="16" t="s">
        <v>119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81</v>
      </c>
      <c r="BK241" s="225">
        <f>ROUND(I241*H241,2)</f>
        <v>0</v>
      </c>
      <c r="BL241" s="16" t="s">
        <v>125</v>
      </c>
      <c r="BM241" s="224" t="s">
        <v>327</v>
      </c>
    </row>
    <row r="242" s="2" customFormat="1">
      <c r="A242" s="37"/>
      <c r="B242" s="38"/>
      <c r="C242" s="39"/>
      <c r="D242" s="226" t="s">
        <v>127</v>
      </c>
      <c r="E242" s="39"/>
      <c r="F242" s="227" t="s">
        <v>326</v>
      </c>
      <c r="G242" s="39"/>
      <c r="H242" s="39"/>
      <c r="I242" s="228"/>
      <c r="J242" s="39"/>
      <c r="K242" s="39"/>
      <c r="L242" s="43"/>
      <c r="M242" s="229"/>
      <c r="N242" s="230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127</v>
      </c>
      <c r="AU242" s="16" t="s">
        <v>85</v>
      </c>
    </row>
    <row r="243" s="13" customFormat="1">
      <c r="A243" s="13"/>
      <c r="B243" s="231"/>
      <c r="C243" s="232"/>
      <c r="D243" s="226" t="s">
        <v>129</v>
      </c>
      <c r="E243" s="233" t="s">
        <v>1</v>
      </c>
      <c r="F243" s="234" t="s">
        <v>328</v>
      </c>
      <c r="G243" s="232"/>
      <c r="H243" s="235">
        <v>1.5800000000000001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129</v>
      </c>
      <c r="AU243" s="241" t="s">
        <v>85</v>
      </c>
      <c r="AV243" s="13" t="s">
        <v>85</v>
      </c>
      <c r="AW243" s="13" t="s">
        <v>32</v>
      </c>
      <c r="AX243" s="13" t="s">
        <v>81</v>
      </c>
      <c r="AY243" s="241" t="s">
        <v>119</v>
      </c>
    </row>
    <row r="244" s="12" customFormat="1" ht="22.8" customHeight="1">
      <c r="A244" s="12"/>
      <c r="B244" s="196"/>
      <c r="C244" s="197"/>
      <c r="D244" s="198" t="s">
        <v>75</v>
      </c>
      <c r="E244" s="210" t="s">
        <v>329</v>
      </c>
      <c r="F244" s="210" t="s">
        <v>330</v>
      </c>
      <c r="G244" s="197"/>
      <c r="H244" s="197"/>
      <c r="I244" s="200"/>
      <c r="J244" s="211">
        <f>BK244</f>
        <v>0</v>
      </c>
      <c r="K244" s="197"/>
      <c r="L244" s="202"/>
      <c r="M244" s="203"/>
      <c r="N244" s="204"/>
      <c r="O244" s="204"/>
      <c r="P244" s="205">
        <f>SUM(P245:P246)</f>
        <v>0</v>
      </c>
      <c r="Q244" s="204"/>
      <c r="R244" s="205">
        <f>SUM(R245:R246)</f>
        <v>0</v>
      </c>
      <c r="S244" s="204"/>
      <c r="T244" s="206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7" t="s">
        <v>81</v>
      </c>
      <c r="AT244" s="208" t="s">
        <v>75</v>
      </c>
      <c r="AU244" s="208" t="s">
        <v>81</v>
      </c>
      <c r="AY244" s="207" t="s">
        <v>119</v>
      </c>
      <c r="BK244" s="209">
        <f>SUM(BK245:BK246)</f>
        <v>0</v>
      </c>
    </row>
    <row r="245" s="2" customFormat="1" ht="24.15" customHeight="1">
      <c r="A245" s="37"/>
      <c r="B245" s="38"/>
      <c r="C245" s="212" t="s">
        <v>331</v>
      </c>
      <c r="D245" s="212" t="s">
        <v>121</v>
      </c>
      <c r="E245" s="213" t="s">
        <v>332</v>
      </c>
      <c r="F245" s="214" t="s">
        <v>333</v>
      </c>
      <c r="G245" s="215" t="s">
        <v>303</v>
      </c>
      <c r="H245" s="216">
        <v>44.845999999999997</v>
      </c>
      <c r="I245" s="217"/>
      <c r="J245" s="218">
        <f>ROUND(I245*H245,2)</f>
        <v>0</v>
      </c>
      <c r="K245" s="219"/>
      <c r="L245" s="43"/>
      <c r="M245" s="220" t="s">
        <v>1</v>
      </c>
      <c r="N245" s="221" t="s">
        <v>41</v>
      </c>
      <c r="O245" s="90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4" t="s">
        <v>125</v>
      </c>
      <c r="AT245" s="224" t="s">
        <v>121</v>
      </c>
      <c r="AU245" s="224" t="s">
        <v>85</v>
      </c>
      <c r="AY245" s="16" t="s">
        <v>119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81</v>
      </c>
      <c r="BK245" s="225">
        <f>ROUND(I245*H245,2)</f>
        <v>0</v>
      </c>
      <c r="BL245" s="16" t="s">
        <v>125</v>
      </c>
      <c r="BM245" s="224" t="s">
        <v>334</v>
      </c>
    </row>
    <row r="246" s="2" customFormat="1">
      <c r="A246" s="37"/>
      <c r="B246" s="38"/>
      <c r="C246" s="39"/>
      <c r="D246" s="226" t="s">
        <v>127</v>
      </c>
      <c r="E246" s="39"/>
      <c r="F246" s="227" t="s">
        <v>335</v>
      </c>
      <c r="G246" s="39"/>
      <c r="H246" s="39"/>
      <c r="I246" s="228"/>
      <c r="J246" s="39"/>
      <c r="K246" s="39"/>
      <c r="L246" s="43"/>
      <c r="M246" s="229"/>
      <c r="N246" s="230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127</v>
      </c>
      <c r="AU246" s="16" t="s">
        <v>85</v>
      </c>
    </row>
    <row r="247" s="12" customFormat="1" ht="25.92" customHeight="1">
      <c r="A247" s="12"/>
      <c r="B247" s="196"/>
      <c r="C247" s="197"/>
      <c r="D247" s="198" t="s">
        <v>75</v>
      </c>
      <c r="E247" s="199" t="s">
        <v>336</v>
      </c>
      <c r="F247" s="199" t="s">
        <v>337</v>
      </c>
      <c r="G247" s="197"/>
      <c r="H247" s="197"/>
      <c r="I247" s="200"/>
      <c r="J247" s="201">
        <f>BK247</f>
        <v>0</v>
      </c>
      <c r="K247" s="197"/>
      <c r="L247" s="202"/>
      <c r="M247" s="203"/>
      <c r="N247" s="204"/>
      <c r="O247" s="204"/>
      <c r="P247" s="205">
        <f>P248+P255+P260</f>
        <v>0</v>
      </c>
      <c r="Q247" s="204"/>
      <c r="R247" s="205">
        <f>R248+R255+R260</f>
        <v>0</v>
      </c>
      <c r="S247" s="204"/>
      <c r="T247" s="206">
        <f>T248+T255+T260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7" t="s">
        <v>146</v>
      </c>
      <c r="AT247" s="208" t="s">
        <v>75</v>
      </c>
      <c r="AU247" s="208" t="s">
        <v>76</v>
      </c>
      <c r="AY247" s="207" t="s">
        <v>119</v>
      </c>
      <c r="BK247" s="209">
        <f>BK248+BK255+BK260</f>
        <v>0</v>
      </c>
    </row>
    <row r="248" s="12" customFormat="1" ht="22.8" customHeight="1">
      <c r="A248" s="12"/>
      <c r="B248" s="196"/>
      <c r="C248" s="197"/>
      <c r="D248" s="198" t="s">
        <v>75</v>
      </c>
      <c r="E248" s="210" t="s">
        <v>338</v>
      </c>
      <c r="F248" s="210" t="s">
        <v>339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SUM(P249:P254)</f>
        <v>0</v>
      </c>
      <c r="Q248" s="204"/>
      <c r="R248" s="205">
        <f>SUM(R249:R254)</f>
        <v>0</v>
      </c>
      <c r="S248" s="204"/>
      <c r="T248" s="206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146</v>
      </c>
      <c r="AT248" s="208" t="s">
        <v>75</v>
      </c>
      <c r="AU248" s="208" t="s">
        <v>81</v>
      </c>
      <c r="AY248" s="207" t="s">
        <v>119</v>
      </c>
      <c r="BK248" s="209">
        <f>SUM(BK249:BK254)</f>
        <v>0</v>
      </c>
    </row>
    <row r="249" s="2" customFormat="1" ht="24.15" customHeight="1">
      <c r="A249" s="37"/>
      <c r="B249" s="38"/>
      <c r="C249" s="212" t="s">
        <v>340</v>
      </c>
      <c r="D249" s="212" t="s">
        <v>121</v>
      </c>
      <c r="E249" s="213" t="s">
        <v>341</v>
      </c>
      <c r="F249" s="214" t="s">
        <v>342</v>
      </c>
      <c r="G249" s="215" t="s">
        <v>343</v>
      </c>
      <c r="H249" s="216">
        <v>1</v>
      </c>
      <c r="I249" s="217"/>
      <c r="J249" s="218">
        <f>ROUND(I249*H249,2)</f>
        <v>0</v>
      </c>
      <c r="K249" s="219"/>
      <c r="L249" s="43"/>
      <c r="M249" s="220" t="s">
        <v>1</v>
      </c>
      <c r="N249" s="221" t="s">
        <v>41</v>
      </c>
      <c r="O249" s="90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4" t="s">
        <v>344</v>
      </c>
      <c r="AT249" s="224" t="s">
        <v>121</v>
      </c>
      <c r="AU249" s="224" t="s">
        <v>85</v>
      </c>
      <c r="AY249" s="16" t="s">
        <v>119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6" t="s">
        <v>81</v>
      </c>
      <c r="BK249" s="225">
        <f>ROUND(I249*H249,2)</f>
        <v>0</v>
      </c>
      <c r="BL249" s="16" t="s">
        <v>344</v>
      </c>
      <c r="BM249" s="224" t="s">
        <v>345</v>
      </c>
    </row>
    <row r="250" s="2" customFormat="1">
      <c r="A250" s="37"/>
      <c r="B250" s="38"/>
      <c r="C250" s="39"/>
      <c r="D250" s="226" t="s">
        <v>127</v>
      </c>
      <c r="E250" s="39"/>
      <c r="F250" s="227" t="s">
        <v>346</v>
      </c>
      <c r="G250" s="39"/>
      <c r="H250" s="39"/>
      <c r="I250" s="228"/>
      <c r="J250" s="39"/>
      <c r="K250" s="39"/>
      <c r="L250" s="43"/>
      <c r="M250" s="229"/>
      <c r="N250" s="230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85</v>
      </c>
    </row>
    <row r="251" s="2" customFormat="1" ht="24.15" customHeight="1">
      <c r="A251" s="37"/>
      <c r="B251" s="38"/>
      <c r="C251" s="212" t="s">
        <v>347</v>
      </c>
      <c r="D251" s="212" t="s">
        <v>121</v>
      </c>
      <c r="E251" s="213" t="s">
        <v>348</v>
      </c>
      <c r="F251" s="214" t="s">
        <v>349</v>
      </c>
      <c r="G251" s="215" t="s">
        <v>343</v>
      </c>
      <c r="H251" s="216">
        <v>1</v>
      </c>
      <c r="I251" s="217"/>
      <c r="J251" s="218">
        <f>ROUND(I251*H251,2)</f>
        <v>0</v>
      </c>
      <c r="K251" s="219"/>
      <c r="L251" s="43"/>
      <c r="M251" s="220" t="s">
        <v>1</v>
      </c>
      <c r="N251" s="221" t="s">
        <v>41</v>
      </c>
      <c r="O251" s="90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4" t="s">
        <v>344</v>
      </c>
      <c r="AT251" s="224" t="s">
        <v>121</v>
      </c>
      <c r="AU251" s="224" t="s">
        <v>85</v>
      </c>
      <c r="AY251" s="16" t="s">
        <v>119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6" t="s">
        <v>81</v>
      </c>
      <c r="BK251" s="225">
        <f>ROUND(I251*H251,2)</f>
        <v>0</v>
      </c>
      <c r="BL251" s="16" t="s">
        <v>344</v>
      </c>
      <c r="BM251" s="224" t="s">
        <v>350</v>
      </c>
    </row>
    <row r="252" s="2" customFormat="1">
      <c r="A252" s="37"/>
      <c r="B252" s="38"/>
      <c r="C252" s="39"/>
      <c r="D252" s="226" t="s">
        <v>127</v>
      </c>
      <c r="E252" s="39"/>
      <c r="F252" s="227" t="s">
        <v>349</v>
      </c>
      <c r="G252" s="39"/>
      <c r="H252" s="39"/>
      <c r="I252" s="228"/>
      <c r="J252" s="39"/>
      <c r="K252" s="39"/>
      <c r="L252" s="43"/>
      <c r="M252" s="229"/>
      <c r="N252" s="23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127</v>
      </c>
      <c r="AU252" s="16" t="s">
        <v>85</v>
      </c>
    </row>
    <row r="253" s="2" customFormat="1" ht="16.5" customHeight="1">
      <c r="A253" s="37"/>
      <c r="B253" s="38"/>
      <c r="C253" s="212" t="s">
        <v>351</v>
      </c>
      <c r="D253" s="212" t="s">
        <v>121</v>
      </c>
      <c r="E253" s="213" t="s">
        <v>352</v>
      </c>
      <c r="F253" s="214" t="s">
        <v>353</v>
      </c>
      <c r="G253" s="215" t="s">
        <v>343</v>
      </c>
      <c r="H253" s="216">
        <v>1</v>
      </c>
      <c r="I253" s="217"/>
      <c r="J253" s="218">
        <f>ROUND(I253*H253,2)</f>
        <v>0</v>
      </c>
      <c r="K253" s="219"/>
      <c r="L253" s="43"/>
      <c r="M253" s="220" t="s">
        <v>1</v>
      </c>
      <c r="N253" s="221" t="s">
        <v>41</v>
      </c>
      <c r="O253" s="90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4" t="s">
        <v>344</v>
      </c>
      <c r="AT253" s="224" t="s">
        <v>121</v>
      </c>
      <c r="AU253" s="224" t="s">
        <v>85</v>
      </c>
      <c r="AY253" s="16" t="s">
        <v>119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81</v>
      </c>
      <c r="BK253" s="225">
        <f>ROUND(I253*H253,2)</f>
        <v>0</v>
      </c>
      <c r="BL253" s="16" t="s">
        <v>344</v>
      </c>
      <c r="BM253" s="224" t="s">
        <v>354</v>
      </c>
    </row>
    <row r="254" s="2" customFormat="1">
      <c r="A254" s="37"/>
      <c r="B254" s="38"/>
      <c r="C254" s="39"/>
      <c r="D254" s="226" t="s">
        <v>127</v>
      </c>
      <c r="E254" s="39"/>
      <c r="F254" s="227" t="s">
        <v>353</v>
      </c>
      <c r="G254" s="39"/>
      <c r="H254" s="39"/>
      <c r="I254" s="228"/>
      <c r="J254" s="39"/>
      <c r="K254" s="39"/>
      <c r="L254" s="43"/>
      <c r="M254" s="229"/>
      <c r="N254" s="23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127</v>
      </c>
      <c r="AU254" s="16" t="s">
        <v>85</v>
      </c>
    </row>
    <row r="255" s="12" customFormat="1" ht="22.8" customHeight="1">
      <c r="A255" s="12"/>
      <c r="B255" s="196"/>
      <c r="C255" s="197"/>
      <c r="D255" s="198" t="s">
        <v>75</v>
      </c>
      <c r="E255" s="210" t="s">
        <v>355</v>
      </c>
      <c r="F255" s="210" t="s">
        <v>356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SUM(P256:P259)</f>
        <v>0</v>
      </c>
      <c r="Q255" s="204"/>
      <c r="R255" s="205">
        <f>SUM(R256:R259)</f>
        <v>0</v>
      </c>
      <c r="S255" s="204"/>
      <c r="T255" s="206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146</v>
      </c>
      <c r="AT255" s="208" t="s">
        <v>75</v>
      </c>
      <c r="AU255" s="208" t="s">
        <v>81</v>
      </c>
      <c r="AY255" s="207" t="s">
        <v>119</v>
      </c>
      <c r="BK255" s="209">
        <f>SUM(BK256:BK259)</f>
        <v>0</v>
      </c>
    </row>
    <row r="256" s="2" customFormat="1" ht="16.5" customHeight="1">
      <c r="A256" s="37"/>
      <c r="B256" s="38"/>
      <c r="C256" s="212" t="s">
        <v>357</v>
      </c>
      <c r="D256" s="212" t="s">
        <v>121</v>
      </c>
      <c r="E256" s="213" t="s">
        <v>358</v>
      </c>
      <c r="F256" s="214" t="s">
        <v>356</v>
      </c>
      <c r="G256" s="215" t="s">
        <v>343</v>
      </c>
      <c r="H256" s="216">
        <v>1</v>
      </c>
      <c r="I256" s="217"/>
      <c r="J256" s="218">
        <f>ROUND(I256*H256,2)</f>
        <v>0</v>
      </c>
      <c r="K256" s="219"/>
      <c r="L256" s="43"/>
      <c r="M256" s="220" t="s">
        <v>1</v>
      </c>
      <c r="N256" s="221" t="s">
        <v>41</v>
      </c>
      <c r="O256" s="90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4" t="s">
        <v>344</v>
      </c>
      <c r="AT256" s="224" t="s">
        <v>121</v>
      </c>
      <c r="AU256" s="224" t="s">
        <v>85</v>
      </c>
      <c r="AY256" s="16" t="s">
        <v>119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81</v>
      </c>
      <c r="BK256" s="225">
        <f>ROUND(I256*H256,2)</f>
        <v>0</v>
      </c>
      <c r="BL256" s="16" t="s">
        <v>344</v>
      </c>
      <c r="BM256" s="224" t="s">
        <v>359</v>
      </c>
    </row>
    <row r="257" s="2" customFormat="1">
      <c r="A257" s="37"/>
      <c r="B257" s="38"/>
      <c r="C257" s="39"/>
      <c r="D257" s="226" t="s">
        <v>127</v>
      </c>
      <c r="E257" s="39"/>
      <c r="F257" s="227" t="s">
        <v>356</v>
      </c>
      <c r="G257" s="39"/>
      <c r="H257" s="39"/>
      <c r="I257" s="228"/>
      <c r="J257" s="39"/>
      <c r="K257" s="39"/>
      <c r="L257" s="43"/>
      <c r="M257" s="229"/>
      <c r="N257" s="230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127</v>
      </c>
      <c r="AU257" s="16" t="s">
        <v>85</v>
      </c>
    </row>
    <row r="258" s="2" customFormat="1" ht="16.5" customHeight="1">
      <c r="A258" s="37"/>
      <c r="B258" s="38"/>
      <c r="C258" s="212" t="s">
        <v>360</v>
      </c>
      <c r="D258" s="212" t="s">
        <v>121</v>
      </c>
      <c r="E258" s="213" t="s">
        <v>361</v>
      </c>
      <c r="F258" s="214" t="s">
        <v>362</v>
      </c>
      <c r="G258" s="215" t="s">
        <v>343</v>
      </c>
      <c r="H258" s="216">
        <v>1</v>
      </c>
      <c r="I258" s="217"/>
      <c r="J258" s="218">
        <f>ROUND(I258*H258,2)</f>
        <v>0</v>
      </c>
      <c r="K258" s="219"/>
      <c r="L258" s="43"/>
      <c r="M258" s="220" t="s">
        <v>1</v>
      </c>
      <c r="N258" s="221" t="s">
        <v>41</v>
      </c>
      <c r="O258" s="90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4" t="s">
        <v>344</v>
      </c>
      <c r="AT258" s="224" t="s">
        <v>121</v>
      </c>
      <c r="AU258" s="224" t="s">
        <v>85</v>
      </c>
      <c r="AY258" s="16" t="s">
        <v>119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81</v>
      </c>
      <c r="BK258" s="225">
        <f>ROUND(I258*H258,2)</f>
        <v>0</v>
      </c>
      <c r="BL258" s="16" t="s">
        <v>344</v>
      </c>
      <c r="BM258" s="224" t="s">
        <v>363</v>
      </c>
    </row>
    <row r="259" s="2" customFormat="1">
      <c r="A259" s="37"/>
      <c r="B259" s="38"/>
      <c r="C259" s="39"/>
      <c r="D259" s="226" t="s">
        <v>127</v>
      </c>
      <c r="E259" s="39"/>
      <c r="F259" s="227" t="s">
        <v>362</v>
      </c>
      <c r="G259" s="39"/>
      <c r="H259" s="39"/>
      <c r="I259" s="228"/>
      <c r="J259" s="39"/>
      <c r="K259" s="39"/>
      <c r="L259" s="43"/>
      <c r="M259" s="229"/>
      <c r="N259" s="230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127</v>
      </c>
      <c r="AU259" s="16" t="s">
        <v>85</v>
      </c>
    </row>
    <row r="260" s="12" customFormat="1" ht="22.8" customHeight="1">
      <c r="A260" s="12"/>
      <c r="B260" s="196"/>
      <c r="C260" s="197"/>
      <c r="D260" s="198" t="s">
        <v>75</v>
      </c>
      <c r="E260" s="210" t="s">
        <v>364</v>
      </c>
      <c r="F260" s="210" t="s">
        <v>365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SUM(P261:P262)</f>
        <v>0</v>
      </c>
      <c r="Q260" s="204"/>
      <c r="R260" s="205">
        <f>SUM(R261:R262)</f>
        <v>0</v>
      </c>
      <c r="S260" s="204"/>
      <c r="T260" s="206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146</v>
      </c>
      <c r="AT260" s="208" t="s">
        <v>75</v>
      </c>
      <c r="AU260" s="208" t="s">
        <v>81</v>
      </c>
      <c r="AY260" s="207" t="s">
        <v>119</v>
      </c>
      <c r="BK260" s="209">
        <f>SUM(BK261:BK262)</f>
        <v>0</v>
      </c>
    </row>
    <row r="261" s="2" customFormat="1" ht="16.5" customHeight="1">
      <c r="A261" s="37"/>
      <c r="B261" s="38"/>
      <c r="C261" s="212" t="s">
        <v>366</v>
      </c>
      <c r="D261" s="212" t="s">
        <v>121</v>
      </c>
      <c r="E261" s="213" t="s">
        <v>367</v>
      </c>
      <c r="F261" s="214" t="s">
        <v>368</v>
      </c>
      <c r="G261" s="215" t="s">
        <v>343</v>
      </c>
      <c r="H261" s="216">
        <v>2</v>
      </c>
      <c r="I261" s="217"/>
      <c r="J261" s="218">
        <f>ROUND(I261*H261,2)</f>
        <v>0</v>
      </c>
      <c r="K261" s="219"/>
      <c r="L261" s="43"/>
      <c r="M261" s="220" t="s">
        <v>1</v>
      </c>
      <c r="N261" s="221" t="s">
        <v>41</v>
      </c>
      <c r="O261" s="90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4" t="s">
        <v>344</v>
      </c>
      <c r="AT261" s="224" t="s">
        <v>121</v>
      </c>
      <c r="AU261" s="224" t="s">
        <v>85</v>
      </c>
      <c r="AY261" s="16" t="s">
        <v>119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6" t="s">
        <v>81</v>
      </c>
      <c r="BK261" s="225">
        <f>ROUND(I261*H261,2)</f>
        <v>0</v>
      </c>
      <c r="BL261" s="16" t="s">
        <v>344</v>
      </c>
      <c r="BM261" s="224" t="s">
        <v>369</v>
      </c>
    </row>
    <row r="262" s="2" customFormat="1">
      <c r="A262" s="37"/>
      <c r="B262" s="38"/>
      <c r="C262" s="39"/>
      <c r="D262" s="226" t="s">
        <v>127</v>
      </c>
      <c r="E262" s="39"/>
      <c r="F262" s="227" t="s">
        <v>368</v>
      </c>
      <c r="G262" s="39"/>
      <c r="H262" s="39"/>
      <c r="I262" s="228"/>
      <c r="J262" s="39"/>
      <c r="K262" s="39"/>
      <c r="L262" s="43"/>
      <c r="M262" s="264"/>
      <c r="N262" s="265"/>
      <c r="O262" s="266"/>
      <c r="P262" s="266"/>
      <c r="Q262" s="266"/>
      <c r="R262" s="266"/>
      <c r="S262" s="266"/>
      <c r="T262" s="26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127</v>
      </c>
      <c r="AU262" s="16" t="s">
        <v>85</v>
      </c>
    </row>
    <row r="263" s="2" customFormat="1" ht="6.96" customHeight="1">
      <c r="A263" s="37"/>
      <c r="B263" s="65"/>
      <c r="C263" s="66"/>
      <c r="D263" s="66"/>
      <c r="E263" s="66"/>
      <c r="F263" s="66"/>
      <c r="G263" s="66"/>
      <c r="H263" s="66"/>
      <c r="I263" s="66"/>
      <c r="J263" s="66"/>
      <c r="K263" s="66"/>
      <c r="L263" s="43"/>
      <c r="M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</row>
  </sheetData>
  <sheetProtection sheet="1" autoFilter="0" formatColumns="0" formatRows="0" objects="1" scenarios="1" spinCount="100000" saltValue="kr/hxxUxPP5KKyNOv5cTh4KpRLTMXp1XFHM0vio4IO2efgd5KPzpbJF3cFvW8VdQj5ebPFyCIaZp34OCm1Qc5A==" hashValue="dA8rtlFaBgzLkGLAEyACG6iRyTCBKMg5wrQiUSzcVgSiT1LYXB3fymjBctontSDqBa6aMWnkLckbv5Mca4CsDQ==" algorithmName="SHA-512" password="CC35"/>
  <autoFilter ref="C121:K262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9"/>
    </row>
    <row r="4" s="1" customFormat="1" ht="24.96" customHeight="1">
      <c r="B4" s="19"/>
      <c r="C4" s="133" t="s">
        <v>370</v>
      </c>
      <c r="H4" s="19"/>
    </row>
    <row r="5" s="1" customFormat="1" ht="12" customHeight="1">
      <c r="B5" s="19"/>
      <c r="C5" s="268" t="s">
        <v>13</v>
      </c>
      <c r="D5" s="141" t="s">
        <v>14</v>
      </c>
      <c r="E5" s="1"/>
      <c r="F5" s="1"/>
      <c r="H5" s="19"/>
    </row>
    <row r="6" s="1" customFormat="1" ht="36.96" customHeight="1">
      <c r="B6" s="19"/>
      <c r="C6" s="269" t="s">
        <v>16</v>
      </c>
      <c r="D6" s="270" t="s">
        <v>17</v>
      </c>
      <c r="E6" s="1"/>
      <c r="F6" s="1"/>
      <c r="H6" s="19"/>
    </row>
    <row r="7" s="1" customFormat="1" ht="16.5" customHeight="1">
      <c r="B7" s="19"/>
      <c r="C7" s="135" t="s">
        <v>22</v>
      </c>
      <c r="D7" s="138" t="str">
        <f>'Rekapitulace stavby'!AN8</f>
        <v>15. 7. 2022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4"/>
      <c r="B9" s="271"/>
      <c r="C9" s="272" t="s">
        <v>57</v>
      </c>
      <c r="D9" s="273" t="s">
        <v>58</v>
      </c>
      <c r="E9" s="273" t="s">
        <v>106</v>
      </c>
      <c r="F9" s="274" t="s">
        <v>371</v>
      </c>
      <c r="G9" s="184"/>
      <c r="H9" s="271"/>
    </row>
    <row r="10" s="2" customFormat="1" ht="26.4" customHeight="1">
      <c r="A10" s="37"/>
      <c r="B10" s="43"/>
      <c r="C10" s="275" t="s">
        <v>14</v>
      </c>
      <c r="D10" s="275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76" t="s">
        <v>83</v>
      </c>
      <c r="D11" s="277" t="s">
        <v>83</v>
      </c>
      <c r="E11" s="278" t="s">
        <v>1</v>
      </c>
      <c r="F11" s="279">
        <v>13.266</v>
      </c>
      <c r="G11" s="37"/>
      <c r="H11" s="43"/>
    </row>
    <row r="12" s="2" customFormat="1" ht="16.8" customHeight="1">
      <c r="A12" s="37"/>
      <c r="B12" s="43"/>
      <c r="C12" s="280" t="s">
        <v>83</v>
      </c>
      <c r="D12" s="280" t="s">
        <v>165</v>
      </c>
      <c r="E12" s="16" t="s">
        <v>1</v>
      </c>
      <c r="F12" s="281">
        <v>13.266</v>
      </c>
      <c r="G12" s="37"/>
      <c r="H12" s="43"/>
    </row>
    <row r="13" s="2" customFormat="1" ht="16.8" customHeight="1">
      <c r="A13" s="37"/>
      <c r="B13" s="43"/>
      <c r="C13" s="282" t="s">
        <v>372</v>
      </c>
      <c r="D13" s="37"/>
      <c r="E13" s="37"/>
      <c r="F13" s="37"/>
      <c r="G13" s="37"/>
      <c r="H13" s="43"/>
    </row>
    <row r="14" s="2" customFormat="1">
      <c r="A14" s="37"/>
      <c r="B14" s="43"/>
      <c r="C14" s="280" t="s">
        <v>160</v>
      </c>
      <c r="D14" s="280" t="s">
        <v>161</v>
      </c>
      <c r="E14" s="16" t="s">
        <v>162</v>
      </c>
      <c r="F14" s="281">
        <v>13.266</v>
      </c>
      <c r="G14" s="37"/>
      <c r="H14" s="43"/>
    </row>
    <row r="15" s="2" customFormat="1">
      <c r="A15" s="37"/>
      <c r="B15" s="43"/>
      <c r="C15" s="280" t="s">
        <v>167</v>
      </c>
      <c r="D15" s="280" t="s">
        <v>168</v>
      </c>
      <c r="E15" s="16" t="s">
        <v>162</v>
      </c>
      <c r="F15" s="281">
        <v>8.516</v>
      </c>
      <c r="G15" s="37"/>
      <c r="H15" s="43"/>
    </row>
    <row r="16" s="2" customFormat="1">
      <c r="A16" s="37"/>
      <c r="B16" s="43"/>
      <c r="C16" s="280" t="s">
        <v>174</v>
      </c>
      <c r="D16" s="280" t="s">
        <v>175</v>
      </c>
      <c r="E16" s="16" t="s">
        <v>162</v>
      </c>
      <c r="F16" s="281">
        <v>110.708</v>
      </c>
      <c r="G16" s="37"/>
      <c r="H16" s="43"/>
    </row>
    <row r="17" s="2" customFormat="1" ht="16.8" customHeight="1">
      <c r="A17" s="37"/>
      <c r="B17" s="43"/>
      <c r="C17" s="276" t="s">
        <v>86</v>
      </c>
      <c r="D17" s="277" t="s">
        <v>87</v>
      </c>
      <c r="E17" s="278" t="s">
        <v>1</v>
      </c>
      <c r="F17" s="279">
        <v>1</v>
      </c>
      <c r="G17" s="37"/>
      <c r="H17" s="43"/>
    </row>
    <row r="18" s="2" customFormat="1" ht="16.8" customHeight="1">
      <c r="A18" s="37"/>
      <c r="B18" s="43"/>
      <c r="C18" s="280" t="s">
        <v>86</v>
      </c>
      <c r="D18" s="280" t="s">
        <v>184</v>
      </c>
      <c r="E18" s="16" t="s">
        <v>1</v>
      </c>
      <c r="F18" s="281">
        <v>1</v>
      </c>
      <c r="G18" s="37"/>
      <c r="H18" s="43"/>
    </row>
    <row r="19" s="2" customFormat="1" ht="16.8" customHeight="1">
      <c r="A19" s="37"/>
      <c r="B19" s="43"/>
      <c r="C19" s="282" t="s">
        <v>372</v>
      </c>
      <c r="D19" s="37"/>
      <c r="E19" s="37"/>
      <c r="F19" s="37"/>
      <c r="G19" s="37"/>
      <c r="H19" s="43"/>
    </row>
    <row r="20" s="2" customFormat="1" ht="16.8" customHeight="1">
      <c r="A20" s="37"/>
      <c r="B20" s="43"/>
      <c r="C20" s="280" t="s">
        <v>180</v>
      </c>
      <c r="D20" s="280" t="s">
        <v>181</v>
      </c>
      <c r="E20" s="16" t="s">
        <v>162</v>
      </c>
      <c r="F20" s="281">
        <v>1</v>
      </c>
      <c r="G20" s="37"/>
      <c r="H20" s="43"/>
    </row>
    <row r="21" s="2" customFormat="1">
      <c r="A21" s="37"/>
      <c r="B21" s="43"/>
      <c r="C21" s="280" t="s">
        <v>167</v>
      </c>
      <c r="D21" s="280" t="s">
        <v>168</v>
      </c>
      <c r="E21" s="16" t="s">
        <v>162</v>
      </c>
      <c r="F21" s="281">
        <v>8.516</v>
      </c>
      <c r="G21" s="37"/>
      <c r="H21" s="43"/>
    </row>
    <row r="22" s="2" customFormat="1">
      <c r="A22" s="37"/>
      <c r="B22" s="43"/>
      <c r="C22" s="280" t="s">
        <v>174</v>
      </c>
      <c r="D22" s="280" t="s">
        <v>175</v>
      </c>
      <c r="E22" s="16" t="s">
        <v>162</v>
      </c>
      <c r="F22" s="281">
        <v>110.708</v>
      </c>
      <c r="G22" s="37"/>
      <c r="H22" s="43"/>
    </row>
    <row r="23" s="2" customFormat="1" ht="7.44" customHeight="1">
      <c r="A23" s="37"/>
      <c r="B23" s="164"/>
      <c r="C23" s="165"/>
      <c r="D23" s="165"/>
      <c r="E23" s="165"/>
      <c r="F23" s="165"/>
      <c r="G23" s="165"/>
      <c r="H23" s="43"/>
    </row>
    <row r="24" s="2" customFormat="1">
      <c r="A24" s="37"/>
      <c r="B24" s="37"/>
      <c r="C24" s="37"/>
      <c r="D24" s="37"/>
      <c r="E24" s="37"/>
      <c r="F24" s="37"/>
      <c r="G24" s="37"/>
      <c r="H24" s="37"/>
    </row>
  </sheetData>
  <sheetProtection sheet="1" formatColumns="0" formatRows="0" objects="1" scenarios="1" spinCount="100000" saltValue="imxFAwd78GT2dw12Hm652D1MAV3+t+kpMYScofGKMUr1P417B+Nmi0RLNvYgO2uLYUjc+jJ+7sslw3GnvAMwQw==" hashValue="r/z2ytFjaxtRFwtFfNUYliPpQZQIxoLhNZajBVB6B6zvtmoeK0HCrBG1uTVM7Sj0fXTLgOHwBqaekRU4uhiKZ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PC-PETR\Administrator</dc:creator>
  <cp:lastModifiedBy>PC-PETR\Administrator</cp:lastModifiedBy>
  <dcterms:created xsi:type="dcterms:W3CDTF">2022-08-16T06:53:13Z</dcterms:created>
  <dcterms:modified xsi:type="dcterms:W3CDTF">2022-08-16T06:53:16Z</dcterms:modified>
</cp:coreProperties>
</file>